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 activeTab="1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</sheets>
  <definedNames>
    <definedName name="_xlnm._FilterDatabase" localSheetId="1" hidden="1">'Приложение 2'!$D$1:$D$256</definedName>
    <definedName name="_xlnm.Print_Titles" localSheetId="1">'Приложение 2'!$7:$8</definedName>
    <definedName name="_xlnm.Print_Area" localSheetId="0">'Приложение 1'!$A$1:$G$28</definedName>
    <definedName name="_xlnm.Print_Area" localSheetId="1">'Приложение 2'!$A$1:$K$253</definedName>
    <definedName name="_xlnm.Print_Area" localSheetId="2">'Приложение 3'!$A$1:$E$18</definedName>
    <definedName name="_xlnm.Print_Area" localSheetId="3">'Приложение 4'!$A$1:$J$21</definedName>
  </definedNames>
  <calcPr calcId="145621"/>
</workbook>
</file>

<file path=xl/calcChain.xml><?xml version="1.0" encoding="utf-8"?>
<calcChain xmlns="http://schemas.openxmlformats.org/spreadsheetml/2006/main">
  <c r="I16" i="4" l="1"/>
  <c r="H15" i="4"/>
  <c r="H16" i="4"/>
  <c r="I14" i="4"/>
  <c r="H14" i="4"/>
  <c r="H13" i="4"/>
  <c r="H12" i="4"/>
  <c r="H10" i="4"/>
  <c r="H11" i="4"/>
  <c r="D14" i="4"/>
  <c r="D16" i="4" s="1"/>
  <c r="C14" i="4"/>
  <c r="C16" i="4" s="1"/>
  <c r="D10" i="4"/>
  <c r="C10" i="4"/>
  <c r="D11" i="4"/>
  <c r="C11" i="4"/>
  <c r="D12" i="4"/>
  <c r="C12" i="4"/>
  <c r="D13" i="4"/>
  <c r="C13" i="4"/>
  <c r="D9" i="4"/>
  <c r="C9" i="4"/>
  <c r="E15" i="4"/>
  <c r="D10" i="3"/>
  <c r="E10" i="3"/>
  <c r="C10" i="3"/>
  <c r="E15" i="3"/>
  <c r="D15" i="3"/>
  <c r="C15" i="3"/>
  <c r="E14" i="3"/>
  <c r="D14" i="3"/>
  <c r="C14" i="3"/>
  <c r="E13" i="3"/>
  <c r="D13" i="3"/>
  <c r="C13" i="3"/>
  <c r="E12" i="3"/>
  <c r="D12" i="3"/>
  <c r="C12" i="3"/>
  <c r="B15" i="3"/>
  <c r="F233" i="2"/>
  <c r="F232" i="2"/>
  <c r="F231" i="2"/>
  <c r="F229" i="2"/>
  <c r="F228" i="2"/>
  <c r="F227" i="2"/>
  <c r="F217" i="2"/>
  <c r="F216" i="2"/>
  <c r="F215" i="2"/>
  <c r="H214" i="2"/>
  <c r="G214" i="2"/>
  <c r="F214" i="2"/>
  <c r="F213" i="2"/>
  <c r="F212" i="2"/>
  <c r="F211" i="2"/>
  <c r="H210" i="2"/>
  <c r="G210" i="2"/>
  <c r="F210" i="2"/>
  <c r="F209" i="2"/>
  <c r="F208" i="2"/>
  <c r="F207" i="2"/>
  <c r="H206" i="2"/>
  <c r="G206" i="2"/>
  <c r="F206" i="2" s="1"/>
  <c r="F205" i="2"/>
  <c r="F204" i="2"/>
  <c r="F203" i="2"/>
  <c r="H202" i="2"/>
  <c r="G202" i="2"/>
  <c r="F202" i="2" s="1"/>
  <c r="G198" i="2"/>
  <c r="F198" i="2" s="1"/>
  <c r="H198" i="2"/>
  <c r="F199" i="2"/>
  <c r="F200" i="2"/>
  <c r="F201" i="2"/>
  <c r="G148" i="2"/>
  <c r="H148" i="2"/>
  <c r="G149" i="2"/>
  <c r="H149" i="2"/>
  <c r="H147" i="2"/>
  <c r="G147" i="2"/>
  <c r="E14" i="4" l="1"/>
  <c r="E16" i="4" s="1"/>
  <c r="B14" i="3"/>
  <c r="B13" i="3"/>
  <c r="B12" i="3"/>
  <c r="G146" i="2"/>
  <c r="J219" i="2" l="1"/>
  <c r="I219" i="2"/>
  <c r="J215" i="2"/>
  <c r="I215" i="2"/>
  <c r="J211" i="2"/>
  <c r="J235" i="2" s="1"/>
  <c r="I211" i="2"/>
  <c r="I235" i="2" s="1"/>
  <c r="J207" i="2"/>
  <c r="J231" i="2" s="1"/>
  <c r="I207" i="2"/>
  <c r="I231" i="2" s="1"/>
  <c r="J206" i="2"/>
  <c r="J199" i="2"/>
  <c r="J223" i="2" s="1"/>
  <c r="I199" i="2"/>
  <c r="I223" i="2" s="1"/>
  <c r="J198" i="2"/>
  <c r="I198" i="2"/>
  <c r="J197" i="2"/>
  <c r="I197" i="2"/>
  <c r="I196" i="2" s="1"/>
  <c r="I220" i="2" s="1"/>
  <c r="J192" i="2"/>
  <c r="J216" i="2" s="1"/>
  <c r="I192" i="2"/>
  <c r="I216" i="2" s="1"/>
  <c r="J190" i="2"/>
  <c r="I190" i="2"/>
  <c r="J186" i="2"/>
  <c r="J210" i="2" s="1"/>
  <c r="I186" i="2"/>
  <c r="I210" i="2" s="1"/>
  <c r="J185" i="2"/>
  <c r="I185" i="2"/>
  <c r="I184" i="2" s="1"/>
  <c r="I182" i="2"/>
  <c r="I206" i="2" s="1"/>
  <c r="I181" i="2"/>
  <c r="I205" i="2" s="1"/>
  <c r="J179" i="2"/>
  <c r="J203" i="2" s="1"/>
  <c r="J227" i="2" s="1"/>
  <c r="I179" i="2"/>
  <c r="J178" i="2"/>
  <c r="J202" i="2" s="1"/>
  <c r="I178" i="2"/>
  <c r="I202" i="2" s="1"/>
  <c r="J177" i="2"/>
  <c r="J201" i="2" s="1"/>
  <c r="J200" i="2" s="1"/>
  <c r="J224" i="2" s="1"/>
  <c r="I177" i="2"/>
  <c r="I201" i="2" s="1"/>
  <c r="J172" i="2"/>
  <c r="I172" i="2"/>
  <c r="J168" i="2"/>
  <c r="I168" i="2"/>
  <c r="J164" i="2"/>
  <c r="I164" i="2"/>
  <c r="J160" i="2"/>
  <c r="I160" i="2"/>
  <c r="J156" i="2"/>
  <c r="I156" i="2"/>
  <c r="J152" i="2"/>
  <c r="I152" i="2"/>
  <c r="J148" i="2"/>
  <c r="I148" i="2"/>
  <c r="J144" i="2"/>
  <c r="J143" i="2" s="1"/>
  <c r="J225" i="2" s="1"/>
  <c r="I144" i="2"/>
  <c r="I143" i="2" s="1"/>
  <c r="I225" i="2" s="1"/>
  <c r="J139" i="2"/>
  <c r="J221" i="2" s="1"/>
  <c r="I139" i="2"/>
  <c r="I221" i="2" s="1"/>
  <c r="J135" i="2"/>
  <c r="J217" i="2" s="1"/>
  <c r="I135" i="2"/>
  <c r="I217" i="2" s="1"/>
  <c r="J131" i="2"/>
  <c r="I131" i="2"/>
  <c r="J127" i="2"/>
  <c r="J189" i="2" s="1"/>
  <c r="J188" i="2" s="1"/>
  <c r="I127" i="2"/>
  <c r="I189" i="2" s="1"/>
  <c r="I188" i="2" s="1"/>
  <c r="J122" i="2"/>
  <c r="I122" i="2"/>
  <c r="J118" i="2"/>
  <c r="I118" i="2"/>
  <c r="J114" i="2"/>
  <c r="I114" i="2"/>
  <c r="J110" i="2"/>
  <c r="I110" i="2"/>
  <c r="J106" i="2"/>
  <c r="I106" i="2"/>
  <c r="J100" i="2"/>
  <c r="I100" i="2"/>
  <c r="J96" i="2"/>
  <c r="I96" i="2"/>
  <c r="J92" i="2"/>
  <c r="I92" i="2"/>
  <c r="J87" i="2"/>
  <c r="I87" i="2"/>
  <c r="J83" i="2"/>
  <c r="I83" i="2"/>
  <c r="J81" i="2"/>
  <c r="I81" i="2"/>
  <c r="J72" i="2"/>
  <c r="I72" i="2"/>
  <c r="J68" i="2"/>
  <c r="I68" i="2"/>
  <c r="J64" i="2"/>
  <c r="I64" i="2"/>
  <c r="J60" i="2"/>
  <c r="I60" i="2"/>
  <c r="J50" i="2"/>
  <c r="I50" i="2"/>
  <c r="J46" i="2"/>
  <c r="J37" i="2" s="1"/>
  <c r="J10" i="2" s="1"/>
  <c r="I46" i="2"/>
  <c r="I37" i="2" s="1"/>
  <c r="I10" i="2" s="1"/>
  <c r="G221" i="2"/>
  <c r="G220" i="2"/>
  <c r="H220" i="2"/>
  <c r="H221" i="2"/>
  <c r="H219" i="2"/>
  <c r="G219" i="2"/>
  <c r="G187" i="2"/>
  <c r="G188" i="2"/>
  <c r="H188" i="2"/>
  <c r="G189" i="2"/>
  <c r="H189" i="2"/>
  <c r="H187" i="2"/>
  <c r="G168" i="2"/>
  <c r="H168" i="2"/>
  <c r="G169" i="2"/>
  <c r="H169" i="2"/>
  <c r="H167" i="2"/>
  <c r="G167" i="2"/>
  <c r="G129" i="2"/>
  <c r="G128" i="2"/>
  <c r="H128" i="2"/>
  <c r="H129" i="2"/>
  <c r="H127" i="2"/>
  <c r="G127" i="2"/>
  <c r="F127" i="2" s="1"/>
  <c r="G111" i="2"/>
  <c r="G112" i="2"/>
  <c r="H112" i="2"/>
  <c r="G113" i="2"/>
  <c r="H113" i="2"/>
  <c r="H111" i="2"/>
  <c r="G99" i="2"/>
  <c r="H101" i="2"/>
  <c r="G101" i="2"/>
  <c r="H100" i="2"/>
  <c r="G100" i="2"/>
  <c r="H99" i="2"/>
  <c r="H102" i="2"/>
  <c r="G83" i="2"/>
  <c r="G84" i="2"/>
  <c r="H84" i="2"/>
  <c r="G85" i="2"/>
  <c r="H85" i="2"/>
  <c r="H83" i="2"/>
  <c r="G63" i="2"/>
  <c r="G64" i="2"/>
  <c r="H64" i="2"/>
  <c r="G65" i="2"/>
  <c r="H65" i="2"/>
  <c r="H63" i="2"/>
  <c r="G48" i="2"/>
  <c r="G47" i="2"/>
  <c r="H49" i="2"/>
  <c r="G49" i="2"/>
  <c r="H48" i="2"/>
  <c r="H47" i="2"/>
  <c r="G17" i="2"/>
  <c r="G37" i="2"/>
  <c r="G36" i="2"/>
  <c r="H36" i="2"/>
  <c r="H37" i="2"/>
  <c r="H35" i="2"/>
  <c r="G35" i="2"/>
  <c r="G16" i="2"/>
  <c r="H16" i="2"/>
  <c r="F16" i="2" s="1"/>
  <c r="H17" i="2"/>
  <c r="H15" i="2"/>
  <c r="G15" i="2"/>
  <c r="H230" i="2"/>
  <c r="G230" i="2"/>
  <c r="H226" i="2"/>
  <c r="G226" i="2"/>
  <c r="H222" i="2"/>
  <c r="G222" i="2"/>
  <c r="H194" i="2"/>
  <c r="G194" i="2"/>
  <c r="H190" i="2"/>
  <c r="G190" i="2"/>
  <c r="H182" i="2"/>
  <c r="G182" i="2"/>
  <c r="H178" i="2"/>
  <c r="G178" i="2"/>
  <c r="H174" i="2"/>
  <c r="G174" i="2"/>
  <c r="H170" i="2"/>
  <c r="G170" i="2"/>
  <c r="H162" i="2"/>
  <c r="G162" i="2"/>
  <c r="H158" i="2"/>
  <c r="G158" i="2"/>
  <c r="H154" i="2"/>
  <c r="G154" i="2"/>
  <c r="H150" i="2"/>
  <c r="G150" i="2"/>
  <c r="H138" i="2"/>
  <c r="G138" i="2"/>
  <c r="H134" i="2"/>
  <c r="G134" i="2"/>
  <c r="H130" i="2"/>
  <c r="G130" i="2"/>
  <c r="H122" i="2"/>
  <c r="G122" i="2"/>
  <c r="H118" i="2"/>
  <c r="G118" i="2"/>
  <c r="H114" i="2"/>
  <c r="G114" i="2"/>
  <c r="H106" i="2"/>
  <c r="G106" i="2"/>
  <c r="G102" i="2"/>
  <c r="H90" i="2"/>
  <c r="G90" i="2"/>
  <c r="H86" i="2"/>
  <c r="G86" i="2"/>
  <c r="H78" i="2"/>
  <c r="G78" i="2"/>
  <c r="H74" i="2"/>
  <c r="G74" i="2"/>
  <c r="H70" i="2"/>
  <c r="G70" i="2"/>
  <c r="H66" i="2"/>
  <c r="G66" i="2"/>
  <c r="H54" i="2"/>
  <c r="G54" i="2"/>
  <c r="H50" i="2"/>
  <c r="G50" i="2"/>
  <c r="H42" i="2"/>
  <c r="G42" i="2"/>
  <c r="H38" i="2"/>
  <c r="G38" i="2"/>
  <c r="H30" i="2"/>
  <c r="G30" i="2"/>
  <c r="H26" i="2"/>
  <c r="G26" i="2"/>
  <c r="H22" i="2"/>
  <c r="G22" i="2"/>
  <c r="G18" i="2"/>
  <c r="F225" i="2"/>
  <c r="F224" i="2"/>
  <c r="F223" i="2"/>
  <c r="F221" i="2"/>
  <c r="F197" i="2"/>
  <c r="F196" i="2"/>
  <c r="F195" i="2"/>
  <c r="F193" i="2"/>
  <c r="F192" i="2"/>
  <c r="F191" i="2"/>
  <c r="F185" i="2"/>
  <c r="F184" i="2"/>
  <c r="F183" i="2"/>
  <c r="F181" i="2"/>
  <c r="F180" i="2"/>
  <c r="F179" i="2"/>
  <c r="F177" i="2"/>
  <c r="F176" i="2"/>
  <c r="F175" i="2"/>
  <c r="F173" i="2"/>
  <c r="F172" i="2"/>
  <c r="F171" i="2"/>
  <c r="F165" i="2"/>
  <c r="F164" i="2"/>
  <c r="F163" i="2"/>
  <c r="F161" i="2"/>
  <c r="F160" i="2"/>
  <c r="F159" i="2"/>
  <c r="F153" i="2"/>
  <c r="F152" i="2"/>
  <c r="F151" i="2"/>
  <c r="F147" i="2"/>
  <c r="F141" i="2"/>
  <c r="F140" i="2"/>
  <c r="F139" i="2"/>
  <c r="F137" i="2"/>
  <c r="F136" i="2"/>
  <c r="F135" i="2"/>
  <c r="F133" i="2"/>
  <c r="F132" i="2"/>
  <c r="F131" i="2"/>
  <c r="F125" i="2"/>
  <c r="F124" i="2"/>
  <c r="F123" i="2"/>
  <c r="F121" i="2"/>
  <c r="F120" i="2"/>
  <c r="F119" i="2"/>
  <c r="F117" i="2"/>
  <c r="F116" i="2"/>
  <c r="F115" i="2"/>
  <c r="F112" i="2"/>
  <c r="F109" i="2"/>
  <c r="F108" i="2"/>
  <c r="F107" i="2"/>
  <c r="F105" i="2"/>
  <c r="F104" i="2"/>
  <c r="F103" i="2"/>
  <c r="F100" i="2"/>
  <c r="F99" i="2"/>
  <c r="F93" i="2"/>
  <c r="F92" i="2"/>
  <c r="F91" i="2"/>
  <c r="F89" i="2"/>
  <c r="F88" i="2"/>
  <c r="F87" i="2"/>
  <c r="F85" i="2"/>
  <c r="F84" i="2"/>
  <c r="F81" i="2"/>
  <c r="F80" i="2"/>
  <c r="F79" i="2"/>
  <c r="F77" i="2"/>
  <c r="F76" i="2"/>
  <c r="F75" i="2"/>
  <c r="F73" i="2"/>
  <c r="F72" i="2"/>
  <c r="F71" i="2"/>
  <c r="F69" i="2"/>
  <c r="F68" i="2"/>
  <c r="F67" i="2"/>
  <c r="F57" i="2"/>
  <c r="F56" i="2"/>
  <c r="F55" i="2"/>
  <c r="F53" i="2"/>
  <c r="F52" i="2"/>
  <c r="F51" i="2"/>
  <c r="F47" i="2"/>
  <c r="F45" i="2"/>
  <c r="F44" i="2"/>
  <c r="F43" i="2"/>
  <c r="F41" i="2"/>
  <c r="F40" i="2"/>
  <c r="F39" i="2"/>
  <c r="F33" i="2"/>
  <c r="F32" i="2"/>
  <c r="F31" i="2"/>
  <c r="F29" i="2"/>
  <c r="F28" i="2"/>
  <c r="F27" i="2"/>
  <c r="F25" i="2"/>
  <c r="F24" i="2"/>
  <c r="F23" i="2"/>
  <c r="F21" i="2"/>
  <c r="F20" i="2"/>
  <c r="F19" i="2"/>
  <c r="H18" i="2"/>
  <c r="I55" i="2" l="1"/>
  <c r="I54" i="2" s="1"/>
  <c r="I105" i="2"/>
  <c r="J184" i="2"/>
  <c r="J196" i="2"/>
  <c r="J220" i="2" s="1"/>
  <c r="J218" i="2" s="1"/>
  <c r="J55" i="2"/>
  <c r="J105" i="2"/>
  <c r="I204" i="2"/>
  <c r="I228" i="2" s="1"/>
  <c r="I229" i="2"/>
  <c r="J222" i="2"/>
  <c r="I213" i="2"/>
  <c r="I237" i="2" s="1"/>
  <c r="I209" i="2"/>
  <c r="I218" i="2"/>
  <c r="J209" i="2"/>
  <c r="F17" i="2"/>
  <c r="I180" i="2"/>
  <c r="I214" i="2"/>
  <c r="F170" i="2"/>
  <c r="I203" i="2"/>
  <c r="I227" i="2" s="1"/>
  <c r="I226" i="2" s="1"/>
  <c r="J214" i="2"/>
  <c r="J213" i="2"/>
  <c r="J237" i="2" s="1"/>
  <c r="I212" i="2"/>
  <c r="I236" i="2" s="1"/>
  <c r="I234" i="2" s="1"/>
  <c r="J181" i="2"/>
  <c r="J54" i="2"/>
  <c r="I126" i="2"/>
  <c r="I104" i="2" s="1"/>
  <c r="I176" i="2"/>
  <c r="J126" i="2"/>
  <c r="J104" i="2" s="1"/>
  <c r="J176" i="2"/>
  <c r="F37" i="2"/>
  <c r="F101" i="2"/>
  <c r="F113" i="2"/>
  <c r="F128" i="2"/>
  <c r="F149" i="2"/>
  <c r="F189" i="2"/>
  <c r="H218" i="2"/>
  <c r="F35" i="2"/>
  <c r="F36" i="2"/>
  <c r="F48" i="2"/>
  <c r="F64" i="2"/>
  <c r="F83" i="2"/>
  <c r="H98" i="2"/>
  <c r="F111" i="2"/>
  <c r="F129" i="2"/>
  <c r="F187" i="2"/>
  <c r="F188" i="2"/>
  <c r="F167" i="2"/>
  <c r="G82" i="2"/>
  <c r="F169" i="2"/>
  <c r="H14" i="2"/>
  <c r="H62" i="2"/>
  <c r="G60" i="2"/>
  <c r="H97" i="2"/>
  <c r="F42" i="2"/>
  <c r="F86" i="2"/>
  <c r="H145" i="2"/>
  <c r="G186" i="2"/>
  <c r="F220" i="2"/>
  <c r="H126" i="2"/>
  <c r="G97" i="2"/>
  <c r="H61" i="2"/>
  <c r="G59" i="2"/>
  <c r="H82" i="2"/>
  <c r="G12" i="2"/>
  <c r="H34" i="2"/>
  <c r="H46" i="2"/>
  <c r="G61" i="2"/>
  <c r="H13" i="2"/>
  <c r="G110" i="2"/>
  <c r="H96" i="2"/>
  <c r="G126" i="2"/>
  <c r="G46" i="2"/>
  <c r="H110" i="2"/>
  <c r="H12" i="2"/>
  <c r="F63" i="2"/>
  <c r="F22" i="2"/>
  <c r="H95" i="2"/>
  <c r="G98" i="2"/>
  <c r="F54" i="2"/>
  <c r="F178" i="2"/>
  <c r="H60" i="2"/>
  <c r="H59" i="2"/>
  <c r="F97" i="2"/>
  <c r="H146" i="2"/>
  <c r="H186" i="2"/>
  <c r="F50" i="2"/>
  <c r="H11" i="2"/>
  <c r="H166" i="2"/>
  <c r="G143" i="2"/>
  <c r="F18" i="2"/>
  <c r="G13" i="2"/>
  <c r="G218" i="2"/>
  <c r="F219" i="2"/>
  <c r="G166" i="2"/>
  <c r="F168" i="2"/>
  <c r="G144" i="2"/>
  <c r="H143" i="2"/>
  <c r="G145" i="2"/>
  <c r="H144" i="2"/>
  <c r="F148" i="2"/>
  <c r="G96" i="2"/>
  <c r="G95" i="2"/>
  <c r="G62" i="2"/>
  <c r="F65" i="2"/>
  <c r="F49" i="2"/>
  <c r="G11" i="2"/>
  <c r="G34" i="2"/>
  <c r="G14" i="2"/>
  <c r="F15" i="2"/>
  <c r="F26" i="2"/>
  <c r="F66" i="2"/>
  <c r="F90" i="2"/>
  <c r="F30" i="2"/>
  <c r="F38" i="2"/>
  <c r="F174" i="2"/>
  <c r="F182" i="2"/>
  <c r="I208" i="2" l="1"/>
  <c r="I232" i="2" s="1"/>
  <c r="I233" i="2"/>
  <c r="J180" i="2"/>
  <c r="J205" i="2"/>
  <c r="J208" i="2"/>
  <c r="J232" i="2" s="1"/>
  <c r="J233" i="2"/>
  <c r="I200" i="2"/>
  <c r="I224" i="2" s="1"/>
  <c r="I222" i="2" s="1"/>
  <c r="F218" i="2"/>
  <c r="F59" i="2"/>
  <c r="G58" i="2"/>
  <c r="F145" i="2"/>
  <c r="F12" i="2"/>
  <c r="F186" i="2"/>
  <c r="F60" i="2"/>
  <c r="H94" i="2"/>
  <c r="F146" i="2"/>
  <c r="H237" i="2"/>
  <c r="F61" i="2"/>
  <c r="F11" i="2"/>
  <c r="F95" i="2"/>
  <c r="H236" i="2"/>
  <c r="F143" i="2"/>
  <c r="H58" i="2"/>
  <c r="G237" i="2"/>
  <c r="H235" i="2"/>
  <c r="G236" i="2"/>
  <c r="H10" i="2"/>
  <c r="G94" i="2"/>
  <c r="F13" i="2"/>
  <c r="G10" i="2"/>
  <c r="G235" i="2"/>
  <c r="F96" i="2"/>
  <c r="F166" i="2"/>
  <c r="F144" i="2"/>
  <c r="G142" i="2"/>
  <c r="H142" i="2"/>
  <c r="J230" i="2" l="1"/>
  <c r="I230" i="2"/>
  <c r="J204" i="2"/>
  <c r="J228" i="2" s="1"/>
  <c r="J229" i="2"/>
  <c r="J212" i="2"/>
  <c r="J236" i="2" s="1"/>
  <c r="J234" i="2" s="1"/>
  <c r="F58" i="2"/>
  <c r="F94" i="2"/>
  <c r="G234" i="2"/>
  <c r="H234" i="2"/>
  <c r="F236" i="2"/>
  <c r="F235" i="2"/>
  <c r="F10" i="2"/>
  <c r="F142" i="2"/>
  <c r="J226" i="2" l="1"/>
  <c r="F234" i="2"/>
  <c r="F34" i="2" l="1"/>
  <c r="F14" i="2"/>
  <c r="F134" i="2"/>
  <c r="F98" i="2" l="1"/>
  <c r="F130" i="2"/>
  <c r="F82" i="2"/>
  <c r="F138" i="2"/>
  <c r="F110" i="2"/>
  <c r="F46" i="2"/>
  <c r="E13" i="4"/>
  <c r="E12" i="4"/>
  <c r="E11" i="4"/>
  <c r="E10" i="4"/>
  <c r="E9" i="4"/>
  <c r="F237" i="2"/>
  <c r="F194" i="2"/>
  <c r="F230" i="2"/>
  <c r="F222" i="2"/>
  <c r="F158" i="2"/>
  <c r="F150" i="2"/>
  <c r="F122" i="2"/>
  <c r="F118" i="2"/>
  <c r="F106" i="2"/>
  <c r="F102" i="2"/>
  <c r="F78" i="2"/>
  <c r="F74" i="2"/>
  <c r="F70" i="2"/>
  <c r="F9" i="4" l="1"/>
  <c r="F62" i="2"/>
  <c r="F114" i="2"/>
  <c r="F154" i="2"/>
  <c r="F162" i="2"/>
  <c r="F226" i="2"/>
  <c r="F190" i="2"/>
  <c r="F126" i="2"/>
  <c r="H9" i="4"/>
  <c r="B10" i="3"/>
  <c r="F10" i="4" l="1"/>
  <c r="F15" i="4"/>
  <c r="F11" i="4"/>
  <c r="F14" i="4"/>
  <c r="F12" i="4"/>
  <c r="F13" i="4"/>
  <c r="F16" i="4" l="1"/>
  <c r="I11" i="4"/>
  <c r="I15" i="4"/>
  <c r="I13" i="4"/>
  <c r="I12" i="4"/>
  <c r="I10" i="4"/>
  <c r="I9" i="4"/>
</calcChain>
</file>

<file path=xl/sharedStrings.xml><?xml version="1.0" encoding="utf-8"?>
<sst xmlns="http://schemas.openxmlformats.org/spreadsheetml/2006/main" count="607" uniqueCount="271">
  <si>
    <t>Задачи подпрограммы</t>
  </si>
  <si>
    <t>Целевые показатели (индикаторы) подпрограммы</t>
  </si>
  <si>
    <t>Единица измерения целевого показателя (индикатора) подпрограммы</t>
  </si>
  <si>
    <t>Изменение значения целевого показателя (индикатора) подпрограммы по годам 
(в процентах)</t>
  </si>
  <si>
    <t>2020 год</t>
  </si>
  <si>
    <t>2021 год</t>
  </si>
  <si>
    <t>2022 год</t>
  </si>
  <si>
    <t>I. Первоочередные задачи подпрограммы:</t>
  </si>
  <si>
    <t>1.1.1. Доля инвалидов, в отношении которых осуществлялись мероприятия по реабилитации и (или) абилитации, в общей численности инвалидов Республики Саха (Якутия), имеющих такие рекомендации
 в индивидуальной программе реабилитации или абилитации (взрослые)</t>
  </si>
  <si>
    <t>процент</t>
  </si>
  <si>
    <t>1.1.2. Доля инвалидов, в отношении которых осуществлялись мероприятия по реабилитации и (или) абилитации, в общей численности инвалидов Республики Саха (Якутия), имеющих такие рекомендации
 в индивидуальной программе реабилитации или абилитации (дети)</t>
  </si>
  <si>
    <t>1.1.3. Доля детей целевой группы, получивших услуги ранней помощи, в общем количестве детей Республики Саха (Якутия), нуждающихся в получении таких услуг</t>
  </si>
  <si>
    <t>1.2. Формирование условий для повышения уровня профессионального развития и занятости, включая сопровождаемое содействие занятости, инвалидов, в том числе детей-инвалидов, в Республике Саха (Якутия)</t>
  </si>
  <si>
    <t>1.2.3. Доля занятых инвалидов трудоспособного возраста в общей численности инвалидов трудоспособного возраста Республики Саха (Якутия)</t>
  </si>
  <si>
    <t>1.3.1. Доля реабилитационных организаций, подлежащих включению в систему комплексной реабилитации и абилитации инвалидов, в том числе детей-инвалидов, Республики Саха (Якутия), в общем числе реабилитационных организаций, расположенных на территории Республики Саха (Якутия)</t>
  </si>
  <si>
    <t>1.4.1. Доля семей Республики Саха (Якутия), включенных в программы ранней помощи, удовлетворенных качеством услуг ранней помощи</t>
  </si>
  <si>
    <t>1.4.2. Доля специалистов, обеспечивающих оказание реабилитационных и (или) абилитационных мероприятий инвалидам, в том числе детям-инвалидам, прошедших обучение по программам повышения квалификации и профессиональной переподготовки специалистов, в том числе по применению методик по реабилитации и абилитации инвалидов, в общей численности таких специалистов</t>
  </si>
  <si>
    <t>II. Дополнительные задачи региональной программы:</t>
  </si>
  <si>
    <t>2.1.</t>
  </si>
  <si>
    <t>2.1.1.</t>
  </si>
  <si>
    <t>2.2.</t>
  </si>
  <si>
    <t>_________________________________</t>
  </si>
  <si>
    <t>№ п/п</t>
  </si>
  <si>
    <t>Наименование мероприятия</t>
  </si>
  <si>
    <t>Сроки реализации мероприятия</t>
  </si>
  <si>
    <t>Исполнители мероприятия</t>
  </si>
  <si>
    <t>Ожидаемый результат реализации мероприятия</t>
  </si>
  <si>
    <t>Объем расходов на выполнение мероприятий (тыс. рублей)</t>
  </si>
  <si>
    <t>Номер целевого показателя (индикатора) региональной программы &lt;1&gt;, на достижение которого направлены мероприятия</t>
  </si>
  <si>
    <t>всего</t>
  </si>
  <si>
    <t>Федеральный бюджет (прогноз)</t>
  </si>
  <si>
    <t>Государственный бюджет Республики Саха (Якутия)</t>
  </si>
  <si>
    <t>1.</t>
  </si>
  <si>
    <t>1.1.</t>
  </si>
  <si>
    <t>Мероприятия по определению потребности инвалидов, в том числе детей-инвалидов, в реабилитационных и абилитационных услугах в Республике Саха (Якутия)</t>
  </si>
  <si>
    <t>1.1.1.</t>
  </si>
  <si>
    <t>Проведение анализа потребности инвалидов, в том числе детей-инвалидов, в реабилитационных и абилитационных услугах в сфере здравоохранения</t>
  </si>
  <si>
    <t>Всего:</t>
  </si>
  <si>
    <t>Министерство здравоохранения Республики Саха (Якутия)</t>
  </si>
  <si>
    <t>100% определение числа инвалидов, в том числе детей-инвалидов, нуждающихся в реабилитационных и абилитационных услугах, в сфере здравоохранения</t>
  </si>
  <si>
    <t>1.1.1., 1.1.2.</t>
  </si>
  <si>
    <t>1.1.2.</t>
  </si>
  <si>
    <t>Проведение анализа потребности инвалидов, в том числе детей-инвалидов, в реабилитационных и абилитационных услугах в сфере дошкольного, общего и профессионального образования</t>
  </si>
  <si>
    <t>Министерство образования и науки Республики Саха (Якутия)</t>
  </si>
  <si>
    <t>100% определение числа инвалидов, в том числе детей-инвалидов, нуждающихся в реабилитационных и абилитационных услугах, в сфере образования</t>
  </si>
  <si>
    <t>1.1.3.</t>
  </si>
  <si>
    <t>Проведение анализа потребности инвалидов в реабилитационных и абилитационных услугах в сфере занятости</t>
  </si>
  <si>
    <t>Государственный комитет Республики Саха (Якутия) по занятости населения</t>
  </si>
  <si>
    <t>100% определение числа инвалидов, нуждающихся в реабилитационных и абилитационных услугах, в сфере занятости</t>
  </si>
  <si>
    <t>1.1.4.</t>
  </si>
  <si>
    <t>Проведение анализа потребности инвалидов, в том числе детей-инвалидов, в реабилитационных и абилитационных услугах в сфере социальной защиты и социального обслуживания</t>
  </si>
  <si>
    <t>Министерство труда и социального развития Республики Саха (Якутия)</t>
  </si>
  <si>
    <t>100% определение числа инвалидов, в том числе детей-инвалидов, нуждающихся в реабилитационных и абилитационных услугах, в сфере социальной защиты и социального обслуживания</t>
  </si>
  <si>
    <t>1.2.</t>
  </si>
  <si>
    <t>Мероприятия по определению потребности в услугах ранней помощи</t>
  </si>
  <si>
    <t>1.2.1.</t>
  </si>
  <si>
    <t>Организация работы по своевременному выявлению детей с ограниченными возможностями здоровья, детей с риском развития инвалидности</t>
  </si>
  <si>
    <t>Профилактика инвалидизации детского населения</t>
  </si>
  <si>
    <t>1.2.2.</t>
  </si>
  <si>
    <t>Проведение анализа потребности семей с детьми-инвалидами в услугах ранней помощи</t>
  </si>
  <si>
    <t>100% определение числа семей с детьми-инвалидами в услугах ранней помощи</t>
  </si>
  <si>
    <t>1.3.</t>
  </si>
  <si>
    <t>1.3.1.</t>
  </si>
  <si>
    <t>1.1.3., 1.4.1.</t>
  </si>
  <si>
    <t>1.3.2.</t>
  </si>
  <si>
    <t>2.</t>
  </si>
  <si>
    <t>Мероприятия по формированию условий для повышения уровня профессионального развития и занятости, включая сопровождаемое содействие занятости, инвалидов, в том числе детей-инвалидов, в Республике Саха (Якутия)</t>
  </si>
  <si>
    <t>Мероприятия по формированию условий для повышения уровня профессионального развития инвалидов, в том числе детей-инвалидов</t>
  </si>
  <si>
    <t>Организация и проведение профориентационной работы с инвалидами и лицами с ограниченными возможностями здоровья, обучающимися в профессиональных образовательных организациях Республики Саха (Якутия)</t>
  </si>
  <si>
    <t>100 % охват инвалидов, обучающихся в общеобразовательных и профессиональных образовательных учреждениях, профориентационной работой</t>
  </si>
  <si>
    <t>1.2.1., 1.2.2., 1.2.6.</t>
  </si>
  <si>
    <t>2.1.2.</t>
  </si>
  <si>
    <t>Оснащение профессиональных образовательных учреждений специальным реабилитационным оборудованием для социально-педагогической реабилитации и абилитации инвалидов</t>
  </si>
  <si>
    <t>Создание условий для получения инвалидами профессионального образования</t>
  </si>
  <si>
    <t>2.1.3.</t>
  </si>
  <si>
    <t xml:space="preserve">Оснащение учреждений профессионального образования реабилитационным оборудованием для занятий адаптивной физической культурой и спортом в целях реабилитации инвалидов (детей-инвалидов) </t>
  </si>
  <si>
    <t>Приобретение спортивного оборудования и инвентаря для занятий адаптивной физической культурой и спортом</t>
  </si>
  <si>
    <t>2.1.4.</t>
  </si>
  <si>
    <t>Оснащение профессиональных образовательных учреждений специализированным реабилитационным оборудованием для профессиональной реабилитации и абилитации инвалидов</t>
  </si>
  <si>
    <t>Приобретение специализированного реабилитационного оборудования для профессиональных образовательных учреждений для профессиональной реабилитации и абилитации инвалидов</t>
  </si>
  <si>
    <t>Мероприятия по формированию условий для повышения уровня занятости, включая сопровождаемое содействие занятости, инвалидов, в том числе детей-инвалидов</t>
  </si>
  <si>
    <t>2.2.1.</t>
  </si>
  <si>
    <t>Информирование инвалидов в средствах массовой информации о возможностях трудоустройства, реализации мероприятий по профессиональной реабилитации</t>
  </si>
  <si>
    <t>Охват информированием 100% инвалидов трудоспособного возраста, нуждающихся в трудоустройстве о возможностях трудоустройства, реализации мероприятий профессиональной реабилитации</t>
  </si>
  <si>
    <t>2.2.2.</t>
  </si>
  <si>
    <t>Обучение инвалидов технологиям поиска работы, включающим обучение оформлению резюме, прохождению собеседования с работодателем и адаптации на новом рабочем месте  инвалидов</t>
  </si>
  <si>
    <t xml:space="preserve">100% охват инвалидов, обратившихся за государственной услугой по социальной адаптации </t>
  </si>
  <si>
    <t>3.</t>
  </si>
  <si>
    <t>3.1.</t>
  </si>
  <si>
    <t>Мероприятия по формированию и поддержанию в актуальном состоянии нормативной правовой и методической базы по организации системы комплексной реабилитации и абилитации инвалидов, в том числе детей-инвалидов, в Республике Саха (Якутия)</t>
  </si>
  <si>
    <t>3.1.1.</t>
  </si>
  <si>
    <t>Формирование и поддержание в актуальном состоянии нормативной правовой и методической базы по комплексной реабилитации и абилитации в Республике Саха (Якутия)</t>
  </si>
  <si>
    <t>Министерство здравоохранения Республики Саха (Якутия), Министерство образования и науки Республики Саха (Якутия), Министерство труда и социального развития Республики Саха (Якутия), Государственный комитет Республики Саха (Якутия) по занятости населения</t>
  </si>
  <si>
    <t>Ежегодная актуализация нормативной правовой и методической базы по организации системы комплексной реабилитации и абилитации инвалидов, в том числе детей-инвалидов</t>
  </si>
  <si>
    <t>3.1.2.</t>
  </si>
  <si>
    <t>Разработка методических рекомендаций для специалистов, реализующих мероприятия по формированию системы комплексной реабилитации и абилитации инвалидов, в том числе детей-инвалидов</t>
  </si>
  <si>
    <t>Разработка и утверждение ведомственных и межведомственных актов, регулирующих деятельность специалистов, занятых в мероприятиях по формированию системы комплексной реабилитации и абилитации инвалидов, в том числе детей-инвалидов</t>
  </si>
  <si>
    <t>3.2.</t>
  </si>
  <si>
    <t>Мероприятия по формированию и поддержанию в актуальном состоянии нормативной правовой и методической базы по организации ранней помощи в Республике Саха (Якутия)</t>
  </si>
  <si>
    <t>3.2.1.</t>
  </si>
  <si>
    <t>Формирование и поддержание в актуальном состоянии нормативной правовой и методической базы по организации ранней помощи в Республике Саха (Якутия)</t>
  </si>
  <si>
    <t>Министерство здравоохранения Республики Саха (Якутия), Министерство образования и науки Республики Саха (Якутия), Министерство труда и социального развития Республики Саха (Якутия)</t>
  </si>
  <si>
    <t>3.2.2.</t>
  </si>
  <si>
    <t>Методическое сопровождение служб ранней помощи</t>
  </si>
  <si>
    <t>Разработка и утверждение ведомственных и межведомственных актов, регулирующих деятельность Единого ресурсного центра ранней помощи Республики Саха (Якутия)</t>
  </si>
  <si>
    <t>1.1.3., 1.3.1., 1.4.1.</t>
  </si>
  <si>
    <t>3.2.3.</t>
  </si>
  <si>
    <t>Разработка методических рекомендаций для специалистов служб ранней помощи, в том числе по вопросам раннего выявления; сопровождения и обучения семей с детьми-инвалидами и детьми с ограниченными возможностями здоровья</t>
  </si>
  <si>
    <t>Разработка и утверждение ведомственных и межведомственных актов, регулирующих деятельность специалистов ранней помощи</t>
  </si>
  <si>
    <t>4.</t>
  </si>
  <si>
    <t>4.1.</t>
  </si>
  <si>
    <t>Мероприятия по формированию условий для развития системы комплексной реабилитации и абилитации инвалидов, в том числе детей-инвалидов</t>
  </si>
  <si>
    <t>4.1.1.</t>
  </si>
  <si>
    <t>Оснащение  специализированным компьютерным оборудованием для реализации мероприятий по социокультурной реабилитации инвалидов по зрению</t>
  </si>
  <si>
    <t>Министерство культуры и духовного развития Республики Саха (Якутия)</t>
  </si>
  <si>
    <t>Оснащение ГКУ РС(Я) «Республиканская библиотека для слепых» специализированным оборудованием</t>
  </si>
  <si>
    <t>1.1.1., 1.1.2., 1.3.1.</t>
  </si>
  <si>
    <t>4.1.2.</t>
  </si>
  <si>
    <t>Оснащение реабилитационных учреждений реабилитационным оборудованием, в том числе соответствующим программным обеспечением и расходными материалами</t>
  </si>
  <si>
    <t>Обеспечение комплексности при оказании услуг по реабилитации и абилитации на базе реабилитационных учреждений</t>
  </si>
  <si>
    <t>4.1.3.</t>
  </si>
  <si>
    <t>Оснащение учреждений, реализующих мероприятия по медицинской реабилитации соответствующим медицинским и реабилитационным оборудованием, в том числе программным обеспечением и расходными материалами</t>
  </si>
  <si>
    <t>Обеспечение комплексности при оказании услуг по реабилитации и абилитации на базе  учреждений, реализующих мероприятия по медицинской реабилитации</t>
  </si>
  <si>
    <t>4.1.4.</t>
  </si>
  <si>
    <t>Приобретение реабилитационного оборудования для внедрения технологии сопровождаемого проживания на базе психоневрологических интернатов</t>
  </si>
  <si>
    <t>Оснащение психоневрологических интернатов жилыми модулями</t>
  </si>
  <si>
    <t>1.1.1., 1.3.1.</t>
  </si>
  <si>
    <t>Министерство по физической культуре и спорту Республики Саха (Якутия)</t>
  </si>
  <si>
    <t>Развитие единой информационной системы, содержащей сведения о проведении реабилитационных и абилитационных мероприятий по физической культуре и спорту</t>
  </si>
  <si>
    <t>4.2.</t>
  </si>
  <si>
    <t>4.2.1.</t>
  </si>
  <si>
    <t>Приобретение компьютерной техники, оргтехники и программного обеспечения для оснащения служб ранней помощи в целях непосредственного проведения реабилитационных мероприятий</t>
  </si>
  <si>
    <t>Формирование и ведение межведомственной базы данных детей, которым оказываются услуги ранней помощи</t>
  </si>
  <si>
    <t>4.2.2.</t>
  </si>
  <si>
    <t>Приобретение компьютерной техники, оргтехники и программного обеспечения и оснащение реабилитационным оборудованием служб ранней помощи в целях непосредственного проведения реабилитационных мероприятий</t>
  </si>
  <si>
    <t xml:space="preserve">Ежегодное оснащение 10-ти служб ранней помощи </t>
  </si>
  <si>
    <t>4.2.3.</t>
  </si>
  <si>
    <t xml:space="preserve">Оснащение служб ранней помощи реабилитационным игровым оборудованием для детей раннего возраста в целях оказания услуг по реабилитации и абилитации </t>
  </si>
  <si>
    <t xml:space="preserve">Ежегодное оснащение 10-ти служб ранней помощи реабилитационным игровым оборудованием </t>
  </si>
  <si>
    <t>4.2.4.</t>
  </si>
  <si>
    <t>Создание, развитие и эксплуатация информационной системы взаимодействия участников системы оказания ранней помощи, в том числе разработка и внедрение программного обеспечения для автоматизации деятельности участников  ранней помощи</t>
  </si>
  <si>
    <t>Электронное межведомственное взаимодействие организаций по ранней помощи</t>
  </si>
  <si>
    <t>4.3.</t>
  </si>
  <si>
    <t>Мероприятия по подготовке кадров системы комплексной реабилитации и абилитации инвалидов, в том числе детей-инвалидов, ранней помощи, а также сопровождаемого проживания инвалидов</t>
  </si>
  <si>
    <t>4.3.1.</t>
  </si>
  <si>
    <t>Обучение специалистов по программам повышения квалификации и переподготовки по реабилитации инвалидов в сфере социальной защиты и социального обслуживания, в том числе по ранней помощи</t>
  </si>
  <si>
    <t>Ежегодное повышение квалификации, переподготовка специалистов, обеспечивающих оказание реабилитационных и (или) абилитационных мероприятий инвалидам, в том числе детям-инвалидам, в сфере социальной защиты и социального обслуживания, в том числе по ранней помощи</t>
  </si>
  <si>
    <t>1.4.2.</t>
  </si>
  <si>
    <t>4.3.2.</t>
  </si>
  <si>
    <t>Обучение специалистов ранней помощи по программам повышения квалификации и переподготовки по реабилитации инвалидов в сфере образования</t>
  </si>
  <si>
    <t>Ежегодное повышение квалификации, переподготовка специалистов, обеспечивающих оказание услуг ранней помощи</t>
  </si>
  <si>
    <t>4.3.3.</t>
  </si>
  <si>
    <t>Обучение специалистов по программам повышения квалификации и переподготовки по сопровождаемому проживанию инвалидов в сфере социальной защиты и социального обслуживания</t>
  </si>
  <si>
    <t>4.3.4.</t>
  </si>
  <si>
    <t>Ежегодное повышение квалификации, переподготовка специалистов по профессиональной реабилитации инвалидов</t>
  </si>
  <si>
    <t>4.3.5.</t>
  </si>
  <si>
    <t>Обучение специалистов по программам повышения квалификации и переподготовки по реабилитации инвалидов в сфере адаптивной физической культуры и спорта</t>
  </si>
  <si>
    <t>Ежегодное повышение квалификации, переподготовка специалистов по реабилитации инвалидов с сфере адаптивной физической культуры и спорта</t>
  </si>
  <si>
    <t>4.3.6.</t>
  </si>
  <si>
    <t>Обучение специалистов по программам повышения квалификации и переподготовки в сфере социокультурной реабилитации инвалидов</t>
  </si>
  <si>
    <t>Ежегодное обучение специалиста ГКУ РС(Я) «Республиканская библиотека для слепых»</t>
  </si>
  <si>
    <t>4.3.7.</t>
  </si>
  <si>
    <t>Обучение специалистов по программам повышения квалификации и переподготовки по реабилитации инвалидов в сфере занятости</t>
  </si>
  <si>
    <t xml:space="preserve">Ежегодная организация курсов повышения квалификации инспекторов государственных казенных учреждений центров занятости населения по оказанию профессиональной реабилитации или абилитации инвалидам </t>
  </si>
  <si>
    <t>1.2.6., 1.4.2.</t>
  </si>
  <si>
    <t>Обучение специалистов по программам повышения квалификации и переподготовки по медицинской реабилитации инвалидов в сфере здравоохранения</t>
  </si>
  <si>
    <t xml:space="preserve">Ежегодное повышение квалификации, переподготовка специалистов по медицинской реабилитации </t>
  </si>
  <si>
    <t>ВСЕГО</t>
  </si>
  <si>
    <t>__________________________</t>
  </si>
  <si>
    <t>2023 год</t>
  </si>
  <si>
    <t>2024 год</t>
  </si>
  <si>
    <t>Прочие ведомства</t>
  </si>
  <si>
    <t>Источники финансирования и направления расходов</t>
  </si>
  <si>
    <t>Всего</t>
  </si>
  <si>
    <t>в том числе:</t>
  </si>
  <si>
    <t>федеральный бюджет (прогноз) мероприятия в сфере деятельности Минтруда России</t>
  </si>
  <si>
    <t>государственный бюджет Республики Саха (Якутия)</t>
  </si>
  <si>
    <t>местные бюджеты</t>
  </si>
  <si>
    <t>внебюджетные источники</t>
  </si>
  <si>
    <t>_________________________</t>
  </si>
  <si>
    <t>Примечания</t>
  </si>
  <si>
    <t>из консолидированного бюджета субъекта Российской Федерации</t>
  </si>
  <si>
    <t>из федерального бюджета</t>
  </si>
  <si>
    <t>всего, тыс. руб.</t>
  </si>
  <si>
    <t>Социальная защита</t>
  </si>
  <si>
    <t>Здравоохранение</t>
  </si>
  <si>
    <t>Культура</t>
  </si>
  <si>
    <t>порядка 4000,0 тыс. рублей</t>
  </si>
  <si>
    <t xml:space="preserve"> Государственная программа Республики Саха (Якутия) "Развитие культуры в Республике Саха (Якутия) на 2018 - 2022 годы и на плановый период до 2026 года", государственная программа Республики Саха (Якутия) "Социальная поддержка граждан в Республике Саха (Якутия) на 2018-2022 годы"</t>
  </si>
  <si>
    <t>Физкультура и спорт</t>
  </si>
  <si>
    <t>Государственная программа Республики Саха (Якутия) "Развитие физической культуры и спорта в Республике Саха (Якутия) на 2018 - 2022 годы"</t>
  </si>
  <si>
    <t>5.</t>
  </si>
  <si>
    <t>Занятость и профессиональное обучение</t>
  </si>
  <si>
    <t>6.</t>
  </si>
  <si>
    <t>В рамках реализации данного направления реализуется комплекс мероприятий, направленный на формирование системы комплексной реабилитации и абилитации в системе основного общего образования, дошкольного образования, в том числе по развитию системы ранней помощи, повышению квалификации специалистов</t>
  </si>
  <si>
    <t>ИТОГО:</t>
  </si>
  <si>
    <t>1.1. Определение потребности инвалидов, в том числе детей-инвалидов, в реабилитационных и абилитационных услугах, услугах ранней помощи, получении услуг в рамках сопровождаемого проживания в Республике Саха (Якутия)</t>
  </si>
  <si>
    <t xml:space="preserve"> Приложение № 1
 к  комплексной программе Республики Саха (Якутия) "Формирование системы комплексной реабилитации и абилитации инвалидов,  в том числе детей-инвалидов, на 2021-2023 годы"</t>
  </si>
  <si>
    <t>Сведения о целевых показателях (индикаторах) комплексной программы Республики Саха (Якутия) "Формирование системы комплексной реабилитации и абилитации инвалидов,  в том числе детей-инвалидов, на 2021-2023 годы"</t>
  </si>
  <si>
    <t>1.3. Формирование и поддержание в актуальном состоянии нормативной правовой и методической базы по организации системы комплексной реабилитации и абилитации инвалидов, в том числе детей-инвалидов, а также ранней помощи,  сопровождаемого проживания инвалидов в Республике Саха (Якутия)</t>
  </si>
  <si>
    <t>1.4. Формирование условий для развития системы комплексной реабилитации и абилитации инвалидов, в том числе детей-инвалидов, а также ранней помощи, сопровождаемого проживания в Республике Саха (Якутия)</t>
  </si>
  <si>
    <t>Приложение № 2 
к комплексной программе Республики Саха (Якутия) "Формирование системы комплексной реабилитации и абилитации инвалидов, в том числей детей-инвалидов, на 2021-2023 годы"</t>
  </si>
  <si>
    <t>Перечень мероприятий комплексной программы Республики Саха (Якутия) "Формирование системы комплексной реабилитации и абилитации инвалидов, в том числе детей-инвалидов, на 2021-2023 годы"</t>
  </si>
  <si>
    <t>1.3.2. Число инвалидов, получающих услуги в рамках сопровождаемого проживания</t>
  </si>
  <si>
    <t>единица, нарастающим итогом</t>
  </si>
  <si>
    <t>Фактическое значение целевого показателя (индикатора) подпрограммы на момент разработки подпрограммы
 (2020 год)</t>
  </si>
  <si>
    <t>Мероприятия по определению потребности инвалидов, в том числе детей-инвалидов, в реабилитационных и абилитационных услугах, услугах ранней помощи, получении услуг в рамках сопровождаемого проживания в Республике Саха (Якутия)</t>
  </si>
  <si>
    <t>Мероприятия по определению потребности в получении услуг сопровождаемого проживания</t>
  </si>
  <si>
    <t>Организация работы по своевременному выявлению инвалидов с ментальными нарушениями в получении услуг сопровождаемого проживания, в том числе детей-инвалидов</t>
  </si>
  <si>
    <t>Проведение анализа потребности инвалидов в получении услуг сопровождаемого проживания, в том числе детей-инвалидов</t>
  </si>
  <si>
    <t>100% определение числа инвалидов, нуждающихся в получении услуг сопровождаемого проживания</t>
  </si>
  <si>
    <t>3.3.</t>
  </si>
  <si>
    <t>3.3.1.</t>
  </si>
  <si>
    <t>3.3.2.</t>
  </si>
  <si>
    <t>3.3.3.</t>
  </si>
  <si>
    <t>Мероприятия по формированию и поддержанию в актуальном состоянии нормативной правовой и методической базы по организации сопровождаемого проживания инвалидов в Республике Саха (Якутия)</t>
  </si>
  <si>
    <t>Формирование и поддержание в актуальном состоянии нормативной правовой и методической базы по организации сопровождаемого проживания инвалидов в Республике Саха (Якутия)</t>
  </si>
  <si>
    <t>Методическое сопровождение организаций, оказывающих услуги сопровождаемого проживания</t>
  </si>
  <si>
    <t>Разработка методических рекомендаций для специалистов по организации сопровождаемого проживания инвалидов</t>
  </si>
  <si>
    <t xml:space="preserve"> Министерство труда и социального развития Республики Саха (Якутия)</t>
  </si>
  <si>
    <t>Ежегодная актуализация нормативной правовой и методической базы по организации сопровождаемого проживания инвалидов, в том числе детей-инвалидов</t>
  </si>
  <si>
    <t>Разработка и утверждение ведомственных и межведомственных актов, регулирующих деятельность организаций, оказывающих услуги сопровождаемого проживания инвалидов, в том числе детей-инвалидов</t>
  </si>
  <si>
    <t>Разработка и утверждение ведомственных и межведомственных актов, регулирующих деятельность специалистов, оказывающих услуги сопровождаемого проживания</t>
  </si>
  <si>
    <t>Мероприятия по формированию условий для развития системы комплексной реабилитации и абилитации инвалидов, в том числе детей-инвалидов, а также ранней помощи, сопровождаемого проживания в Республике Саха (Якутия)</t>
  </si>
  <si>
    <t>4.4.</t>
  </si>
  <si>
    <t>Мероприятия по формированию условий для развития сопровождаемого проживания инвалидов</t>
  </si>
  <si>
    <t>4.4.1.</t>
  </si>
  <si>
    <t>4.4.2.</t>
  </si>
  <si>
    <t>4.4.3.</t>
  </si>
  <si>
    <t>Оснащение  компьютерным оборудованием для внедрения технологии сопровождаемого проживания в психоневрологических интернатах</t>
  </si>
  <si>
    <t>Ежегодное оснащение 2-х психоневрологических интернатов компьютерным оборудованием для внедрения технологии сопровождаемого проживания инвалидов</t>
  </si>
  <si>
    <t>Министерство здравоохранения Республики Саха (Якутия), Министерство образования и науки Республики Саха (Якутия), Государственный комитет Республики Саха (Якутия) по занятости населения, Министерство труда и социального развития Республики Саха (Якутия)</t>
  </si>
  <si>
    <t>Определение потребности инвалидов, в том числе детей-инвалидов, в реабилитационных и абилитационных услугах, услугах ранней помощи, получении услуг в рамках сопровождаемого проживания в Республике Саха (Якутия)</t>
  </si>
  <si>
    <t>Мероприятия по формированию и поддержанию в актуальном состоянии нормативной правовой и методической базы по организации системы комплексной реабилитации и абилитации инвалидов, в том числе детей-инвалидов, а также ранней помощи, сопровождаемого проживания инвалидов в Республике Саха (Якутия)</t>
  </si>
  <si>
    <t>Обучение специалистов по программам повышения квалификации и переподготовки по профессиональной реабилитации инвалидов  в сфере образования</t>
  </si>
  <si>
    <t>Местные бюджеты</t>
  </si>
  <si>
    <t>Внебюджетные источники</t>
  </si>
  <si>
    <t>Министерство труда и социального развития Республики Саха (Якутия), Министерство образования и науки Республики Саха (Якутия)</t>
  </si>
  <si>
    <t>Определение потребности детей-инвалидов в услугах ранней помощи</t>
  </si>
  <si>
    <t xml:space="preserve">Определение потребности инвалидов, в том числе детей-инвалидов, в получении услуг в рамках сопровождаемого проживания </t>
  </si>
  <si>
    <t>Определение потребности в услугах сопровождаемого проживания</t>
  </si>
  <si>
    <t>Министерство труда и социального развития Республики Саха (Якутия), Министерство образования и науки Республики Саха (Якутия), Министерство здравоохранения Республики Саха (Якутия)</t>
  </si>
  <si>
    <t>Формирование условий для повышения уровня профессионального развития инвалидов, в том числе детей-инвалидов</t>
  </si>
  <si>
    <t>Формирование условий для повышения уровня профессионального развития и занятости, включая сопровождаемое содействие занятости инвалидов, в том числе детей-инвалидов, в Республике Саха (Якутия)</t>
  </si>
  <si>
    <t>Формирование условий для повышения уровня занятости, включая сопровождаемое содействие занятости, инвалидов, в том числе детей-инвалидов</t>
  </si>
  <si>
    <t>Формирование условий для развития системы комплексной реабилитации и абилитации инвалидов, в том числе детей-инвалидов, а также ранней помощи, сопровождаемого проживания в Республике Саха (Якутия)</t>
  </si>
  <si>
    <t>Формирование условий для развития системы комплексной реабилитации и абилитации инвалидов, в том числе детей-инвалидов</t>
  </si>
  <si>
    <t xml:space="preserve">Мероприятия по формированию условий для развития ранней помощи
</t>
  </si>
  <si>
    <t>Формирование условий для развития ранней помощи</t>
  </si>
  <si>
    <t>Подготовка кадров системы комплексной реабилитации и абилитации инвалидов, в том числе детей-инвалидов, ранней помощи, а также сопровождаемого проживания инвалидов</t>
  </si>
  <si>
    <t>Министерство труда и социального развития Республики Саха (Якутия), Министерство образования и науки Республики Саха (Якутия), Министерство здравоохранения Республики Саха (Якутия), Министерство по физической культуре и спорту Республики Саха (Якутия), Государственный комитет Республики Саха (Якутия) по занятости населения</t>
  </si>
  <si>
    <t>Формирование условий для развития сопровождаемого проживания инвалидов</t>
  </si>
  <si>
    <t>Формирование и поддержание в актуальном состоянии нормативной правовой и методической базы по организации системы комплексной реабилитации и абилитации инвалидов, в том числе детей-инвалидов, в Республике Саха (Якутия)</t>
  </si>
  <si>
    <t>Приобретение компьютерной техники, оргтехники и программного обеспечения для оснащения организаций по адаптивной физической культуре и спорту</t>
  </si>
  <si>
    <t>Приложение № 3
 к комплексной программе Республики Саха (Якутия) "Формирование системы комплексной реабилитации и абилитации инвалидов, в том числей детей-инвалидов, на 2021-2023 годы"</t>
  </si>
  <si>
    <t>Объем ресурсного обеспечения комплексной программы Республики Саха (Якутия) "Формирование системы комплексной реабилитации и абилитации инвалидов,  в том числе детей-инвалидов, на 2021-2023 годы"</t>
  </si>
  <si>
    <t>Объем финансирования на 2021 - 2023 годы</t>
  </si>
  <si>
    <t xml:space="preserve">Наименование направления деятельности (сферы)
</t>
  </si>
  <si>
    <t>Объем финансового обеспечения мероприятий региональной программы, тыс. руб.</t>
  </si>
  <si>
    <t>Объем финансового обеспечения мероприятий региональной программы, процент (построчное значение графы 5 / итого графы 5 x 100)</t>
  </si>
  <si>
    <t>Объем финансового обеспечения на реализацию мероприятий в других государственных программах субъекта Российской Федерации, комплексах мер, национальных проектах, тыс. руб.</t>
  </si>
  <si>
    <t>Объем финансового обеспечения на реализацию мероприятий с учетом всех источников, тыс. руб. (графа 5 + графа 7)</t>
  </si>
  <si>
    <t>Объем финансового обеспечения на реализацию мероприятий с учетом всех источников, процент (построчное значение графы 8 / итого графы 8 x 100)</t>
  </si>
  <si>
    <t>7.</t>
  </si>
  <si>
    <t>Ранняя помощь</t>
  </si>
  <si>
    <t>Сопровождаемое проживание</t>
  </si>
  <si>
    <t>порядка 3 000,0 тыс. рублей</t>
  </si>
  <si>
    <t>порядка 2 000,0 тыс. рублей</t>
  </si>
  <si>
    <t>Приложение № 4 
к комплексной программе Республики Саха (Якутия) "Формирование системы комплексной реабилитации и абилитации инвалидов, в том числей детей-инвалидов, на 2021-2023 годы"</t>
  </si>
  <si>
    <t>Сведения о планируемом распределении бюджетных ассигнований комплексной программы Республики Саха (Якутия) "Формирование системы комплексной реабилитации и абилитации инвалидов,  в том числе детей-инвалидов, на 2021-2023 годы"</t>
  </si>
  <si>
    <t>Обучение специалистов по технологиям сопровождаемого проживания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</si>
</sst>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-* #,##0.00&quot;р.&quot;_-;\-* #,##0.00&quot;р.&quot;_-;_-* &quot;-&quot;??&quot;р.&quot;_-;_-@_-"/>
    <numFmt numFmtId="166" formatCode="#,##0.000"/>
    <numFmt numFmtId="167" formatCode="#,##0.00\ _₽"/>
    <numFmt numFmtId="168" formatCode="_-* #,##0.00000\ _₽_-;\-* #,##0.000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5" fillId="0" borderId="0">
      <alignment vertical="top" wrapText="1"/>
    </xf>
  </cellStyleXfs>
  <cellXfs count="1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justify" vertical="center" wrapText="1"/>
    </xf>
    <xf numFmtId="0" fontId="0" fillId="0" borderId="1" xfId="0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166" fontId="0" fillId="0" borderId="0" xfId="0" applyNumberFormat="1" applyFont="1" applyFill="1" applyBorder="1"/>
    <xf numFmtId="0" fontId="2" fillId="0" borderId="0" xfId="0" applyFont="1" applyFill="1" applyBorder="1"/>
    <xf numFmtId="166" fontId="2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166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right"/>
    </xf>
    <xf numFmtId="168" fontId="12" fillId="0" borderId="0" xfId="2" applyNumberFormat="1" applyFont="1" applyFill="1" applyAlignment="1">
      <alignment horizontal="center" vertical="center" wrapText="1"/>
    </xf>
    <xf numFmtId="4" fontId="0" fillId="0" borderId="0" xfId="0" applyNumberFormat="1" applyFont="1" applyFill="1" applyBorder="1"/>
    <xf numFmtId="165" fontId="13" fillId="0" borderId="0" xfId="2" applyNumberFormat="1" applyFont="1" applyFill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0" fillId="0" borderId="1" xfId="0" applyBorder="1" applyAlignment="1">
      <alignment horizontal="justify"/>
    </xf>
    <xf numFmtId="0" fontId="1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6" fontId="2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4 4" xfId="1"/>
    <cellStyle name="Обычный 5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58.42578125" style="57" customWidth="1"/>
    <col min="2" max="2" width="101.42578125" customWidth="1"/>
    <col min="3" max="3" width="21" customWidth="1"/>
    <col min="4" max="4" width="31" customWidth="1"/>
    <col min="5" max="5" width="11" customWidth="1"/>
    <col min="6" max="6" width="10.5703125" customWidth="1"/>
    <col min="7" max="7" width="10.140625" customWidth="1"/>
  </cols>
  <sheetData>
    <row r="1" spans="1:8" ht="32.25" customHeight="1" x14ac:dyDescent="0.25">
      <c r="D1" s="67" t="s">
        <v>197</v>
      </c>
      <c r="E1" s="67"/>
      <c r="F1" s="67"/>
      <c r="G1" s="67"/>
    </row>
    <row r="2" spans="1:8" ht="33.6" customHeight="1" x14ac:dyDescent="0.25">
      <c r="D2" s="67"/>
      <c r="E2" s="67"/>
      <c r="F2" s="67"/>
      <c r="G2" s="67"/>
    </row>
    <row r="4" spans="1:8" ht="33.75" customHeight="1" x14ac:dyDescent="0.25">
      <c r="B4" s="68" t="s">
        <v>198</v>
      </c>
      <c r="C4" s="68"/>
      <c r="D4" s="68"/>
      <c r="E4" s="68"/>
    </row>
    <row r="6" spans="1:8" ht="69.75" customHeight="1" x14ac:dyDescent="0.25">
      <c r="A6" s="69" t="s">
        <v>0</v>
      </c>
      <c r="B6" s="71" t="s">
        <v>1</v>
      </c>
      <c r="C6" s="71" t="s">
        <v>2</v>
      </c>
      <c r="D6" s="72" t="s">
        <v>205</v>
      </c>
      <c r="E6" s="72" t="s">
        <v>3</v>
      </c>
      <c r="F6" s="73"/>
      <c r="G6" s="74"/>
      <c r="H6" s="1"/>
    </row>
    <row r="7" spans="1:8" ht="22.5" customHeight="1" x14ac:dyDescent="0.25">
      <c r="A7" s="70"/>
      <c r="B7" s="71"/>
      <c r="C7" s="71"/>
      <c r="D7" s="72"/>
      <c r="E7" s="1" t="s">
        <v>5</v>
      </c>
      <c r="F7" s="1" t="s">
        <v>6</v>
      </c>
      <c r="G7" s="1" t="s">
        <v>169</v>
      </c>
    </row>
    <row r="8" spans="1:8" x14ac:dyDescent="0.25">
      <c r="A8" s="7">
        <v>1</v>
      </c>
      <c r="B8" s="1">
        <v>2</v>
      </c>
      <c r="C8" s="1">
        <v>3</v>
      </c>
      <c r="D8" s="2">
        <v>4</v>
      </c>
      <c r="E8" s="1">
        <v>5</v>
      </c>
      <c r="F8" s="1">
        <v>6</v>
      </c>
      <c r="G8" s="1">
        <v>7</v>
      </c>
    </row>
    <row r="9" spans="1:8" ht="19.149999999999999" customHeight="1" x14ac:dyDescent="0.25">
      <c r="A9" s="77" t="s">
        <v>7</v>
      </c>
      <c r="B9" s="77"/>
      <c r="C9" s="77"/>
      <c r="D9" s="77"/>
      <c r="E9" s="77"/>
      <c r="F9" s="77"/>
      <c r="G9" s="77"/>
    </row>
    <row r="10" spans="1:8" ht="54.6" customHeight="1" x14ac:dyDescent="0.25">
      <c r="A10" s="78" t="s">
        <v>196</v>
      </c>
      <c r="B10" s="3" t="s">
        <v>8</v>
      </c>
      <c r="C10" s="1" t="s">
        <v>9</v>
      </c>
      <c r="D10" s="4">
        <v>71.900000000000006</v>
      </c>
      <c r="E10" s="4">
        <v>72.900000000000006</v>
      </c>
      <c r="F10" s="4">
        <v>73.900000000000006</v>
      </c>
      <c r="G10" s="4">
        <v>74.900000000000006</v>
      </c>
    </row>
    <row r="11" spans="1:8" ht="49.9" customHeight="1" x14ac:dyDescent="0.25">
      <c r="A11" s="78"/>
      <c r="B11" s="3" t="s">
        <v>10</v>
      </c>
      <c r="C11" s="1" t="s">
        <v>9</v>
      </c>
      <c r="D11" s="4">
        <v>73.8</v>
      </c>
      <c r="E11" s="4">
        <v>74.8</v>
      </c>
      <c r="F11" s="4">
        <v>75.8</v>
      </c>
      <c r="G11" s="4">
        <v>76.8</v>
      </c>
    </row>
    <row r="12" spans="1:8" ht="35.450000000000003" customHeight="1" x14ac:dyDescent="0.25">
      <c r="A12" s="78"/>
      <c r="B12" s="3" t="s">
        <v>11</v>
      </c>
      <c r="C12" s="1" t="s">
        <v>9</v>
      </c>
      <c r="D12" s="4">
        <v>40</v>
      </c>
      <c r="E12" s="4">
        <v>41</v>
      </c>
      <c r="F12" s="4">
        <v>42</v>
      </c>
      <c r="G12" s="4">
        <v>43</v>
      </c>
    </row>
    <row r="13" spans="1:8" ht="72" customHeight="1" x14ac:dyDescent="0.25">
      <c r="A13" s="5" t="s">
        <v>12</v>
      </c>
      <c r="B13" s="3" t="s">
        <v>13</v>
      </c>
      <c r="C13" s="1" t="s">
        <v>9</v>
      </c>
      <c r="D13" s="6">
        <v>28.4</v>
      </c>
      <c r="E13" s="4">
        <v>28.6</v>
      </c>
      <c r="F13" s="4">
        <v>29</v>
      </c>
      <c r="G13" s="4">
        <v>30</v>
      </c>
    </row>
    <row r="14" spans="1:8" ht="62.25" customHeight="1" x14ac:dyDescent="0.25">
      <c r="A14" s="75" t="s">
        <v>199</v>
      </c>
      <c r="B14" s="7" t="s">
        <v>14</v>
      </c>
      <c r="C14" s="1" t="s">
        <v>9</v>
      </c>
      <c r="D14" s="4">
        <v>48</v>
      </c>
      <c r="E14" s="4">
        <v>66</v>
      </c>
      <c r="F14" s="4">
        <v>84</v>
      </c>
      <c r="G14" s="4">
        <v>100</v>
      </c>
    </row>
    <row r="15" spans="1:8" ht="30.75" customHeight="1" x14ac:dyDescent="0.25">
      <c r="A15" s="76"/>
      <c r="B15" s="7" t="s">
        <v>203</v>
      </c>
      <c r="C15" s="1" t="s">
        <v>204</v>
      </c>
      <c r="D15" s="4">
        <v>20</v>
      </c>
      <c r="E15" s="4">
        <v>30</v>
      </c>
      <c r="F15" s="4">
        <v>40</v>
      </c>
      <c r="G15" s="4">
        <v>50</v>
      </c>
    </row>
    <row r="16" spans="1:8" ht="37.15" customHeight="1" x14ac:dyDescent="0.25">
      <c r="A16" s="78" t="s">
        <v>200</v>
      </c>
      <c r="B16" s="3" t="s">
        <v>15</v>
      </c>
      <c r="C16" s="1" t="s">
        <v>9</v>
      </c>
      <c r="D16" s="4">
        <v>40</v>
      </c>
      <c r="E16" s="4">
        <v>42</v>
      </c>
      <c r="F16" s="4">
        <v>44</v>
      </c>
      <c r="G16" s="4">
        <v>45</v>
      </c>
    </row>
    <row r="17" spans="1:7" ht="87.6" customHeight="1" x14ac:dyDescent="0.25">
      <c r="A17" s="78"/>
      <c r="B17" s="3" t="s">
        <v>16</v>
      </c>
      <c r="C17" s="1" t="s">
        <v>9</v>
      </c>
      <c r="D17" s="4">
        <v>50</v>
      </c>
      <c r="E17" s="4">
        <v>52.5</v>
      </c>
      <c r="F17" s="4">
        <v>55</v>
      </c>
      <c r="G17" s="4">
        <v>57.5</v>
      </c>
    </row>
    <row r="18" spans="1:7" hidden="1" x14ac:dyDescent="0.25">
      <c r="A18" s="79" t="s">
        <v>17</v>
      </c>
      <c r="B18" s="79"/>
      <c r="C18" s="79"/>
      <c r="D18" s="79"/>
      <c r="E18" s="80"/>
    </row>
    <row r="19" spans="1:7" hidden="1" x14ac:dyDescent="0.25">
      <c r="A19" s="7" t="s">
        <v>18</v>
      </c>
      <c r="B19" s="7" t="s">
        <v>19</v>
      </c>
      <c r="C19" s="8"/>
      <c r="D19" s="8"/>
      <c r="E19" s="8"/>
    </row>
    <row r="20" spans="1:7" hidden="1" x14ac:dyDescent="0.25">
      <c r="A20" s="7"/>
      <c r="B20" s="7"/>
      <c r="C20" s="7"/>
      <c r="D20" s="7"/>
      <c r="E20" s="7"/>
    </row>
    <row r="21" spans="1:7" hidden="1" x14ac:dyDescent="0.25">
      <c r="A21" s="7" t="s">
        <v>20</v>
      </c>
      <c r="B21" s="9"/>
      <c r="C21" s="8"/>
      <c r="D21" s="8"/>
      <c r="E21" s="8"/>
    </row>
    <row r="22" spans="1:7" hidden="1" x14ac:dyDescent="0.25">
      <c r="A22" s="7"/>
      <c r="B22" s="7"/>
      <c r="C22" s="7"/>
      <c r="D22" s="7"/>
      <c r="E22" s="7"/>
    </row>
    <row r="23" spans="1:7" hidden="1" x14ac:dyDescent="0.25">
      <c r="A23" s="58"/>
      <c r="B23" s="10"/>
      <c r="C23" s="10"/>
      <c r="D23" s="10"/>
      <c r="E23" s="10"/>
    </row>
    <row r="24" spans="1:7" hidden="1" x14ac:dyDescent="0.25">
      <c r="A24" s="58"/>
      <c r="B24" s="10"/>
      <c r="C24" s="10"/>
      <c r="D24" s="10"/>
      <c r="E24" s="10"/>
    </row>
    <row r="25" spans="1:7" hidden="1" x14ac:dyDescent="0.25">
      <c r="A25" s="58"/>
      <c r="B25" s="10"/>
      <c r="C25" s="10"/>
      <c r="D25" s="10"/>
      <c r="E25" s="10"/>
    </row>
    <row r="27" spans="1:7" x14ac:dyDescent="0.25">
      <c r="A27" s="66" t="s">
        <v>21</v>
      </c>
      <c r="B27" s="66"/>
      <c r="C27" s="66"/>
      <c r="D27" s="66"/>
      <c r="E27" s="66"/>
      <c r="F27" s="66"/>
      <c r="G27" s="66"/>
    </row>
  </sheetData>
  <mergeCells count="13">
    <mergeCell ref="A27:G27"/>
    <mergeCell ref="D1:G2"/>
    <mergeCell ref="B4:E4"/>
    <mergeCell ref="A6:A7"/>
    <mergeCell ref="B6:B7"/>
    <mergeCell ref="C6:C7"/>
    <mergeCell ref="D6:D7"/>
    <mergeCell ref="E6:G6"/>
    <mergeCell ref="A14:A15"/>
    <mergeCell ref="A9:G9"/>
    <mergeCell ref="A10:A12"/>
    <mergeCell ref="A16:A17"/>
    <mergeCell ref="A18:E18"/>
  </mergeCells>
  <pageMargins left="0.51181102362204722" right="0.51181102362204722" top="0.55118110236220474" bottom="0.35433070866141736" header="0.31496062992125984" footer="0.31496062992125984"/>
  <pageSetup paperSize="9" scale="55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B256"/>
  <sheetViews>
    <sheetView tabSelected="1" view="pageBreakPreview" zoomScale="90" zoomScaleSheetLayoutView="90" workbookViewId="0">
      <pane xSplit="3" ySplit="9" topLeftCell="D216" activePane="bottomRight" state="frozen"/>
      <selection pane="topRight" activeCell="D1" sqref="D1"/>
      <selection pane="bottomLeft" activeCell="A10" sqref="A10"/>
      <selection pane="bottomRight" activeCell="E226" sqref="E226:E229"/>
    </sheetView>
  </sheetViews>
  <sheetFormatPr defaultColWidth="9.140625" defaultRowHeight="15" x14ac:dyDescent="0.25"/>
  <cols>
    <col min="1" max="1" width="6.5703125" style="11" customWidth="1"/>
    <col min="2" max="2" width="52" style="12" customWidth="1"/>
    <col min="3" max="3" width="17.140625" style="12" customWidth="1"/>
    <col min="4" max="4" width="55" style="12" customWidth="1"/>
    <col min="5" max="5" width="51.7109375" style="12" customWidth="1"/>
    <col min="6" max="7" width="13.5703125" style="13" customWidth="1"/>
    <col min="8" max="8" width="14.7109375" style="13" customWidth="1"/>
    <col min="9" max="9" width="13.7109375" style="13" customWidth="1"/>
    <col min="10" max="10" width="15" style="13" customWidth="1"/>
    <col min="11" max="11" width="20.28515625" style="12" customWidth="1"/>
    <col min="12" max="16384" width="9.140625" style="12"/>
  </cols>
  <sheetData>
    <row r="1" spans="1:11" ht="18.75" customHeight="1" x14ac:dyDescent="0.25">
      <c r="G1" s="105" t="s">
        <v>201</v>
      </c>
      <c r="H1" s="105"/>
      <c r="I1" s="105"/>
      <c r="J1" s="105"/>
      <c r="K1" s="106"/>
    </row>
    <row r="2" spans="1:11" x14ac:dyDescent="0.25">
      <c r="G2" s="105"/>
      <c r="H2" s="105"/>
      <c r="I2" s="105"/>
      <c r="J2" s="105"/>
      <c r="K2" s="106"/>
    </row>
    <row r="3" spans="1:11" ht="39.6" customHeight="1" x14ac:dyDescent="0.25">
      <c r="C3" s="14"/>
      <c r="D3" s="14"/>
      <c r="E3" s="14"/>
      <c r="F3" s="15"/>
      <c r="G3" s="105"/>
      <c r="H3" s="105"/>
      <c r="I3" s="105"/>
      <c r="J3" s="105"/>
      <c r="K3" s="106"/>
    </row>
    <row r="4" spans="1:11" x14ac:dyDescent="0.25">
      <c r="C4" s="14"/>
      <c r="D4" s="14"/>
      <c r="E4" s="14"/>
      <c r="F4" s="15"/>
      <c r="G4" s="16"/>
      <c r="H4" s="16"/>
      <c r="I4" s="16"/>
      <c r="J4" s="16"/>
      <c r="K4" s="17"/>
    </row>
    <row r="5" spans="1:11" ht="42.75" customHeight="1" x14ac:dyDescent="0.25">
      <c r="C5" s="107" t="s">
        <v>202</v>
      </c>
      <c r="D5" s="107"/>
      <c r="E5" s="107"/>
      <c r="F5" s="108"/>
      <c r="G5" s="108"/>
      <c r="H5" s="108"/>
      <c r="I5" s="18"/>
      <c r="J5" s="15"/>
      <c r="K5" s="14"/>
    </row>
    <row r="7" spans="1:11" s="20" customFormat="1" ht="12.75" customHeight="1" x14ac:dyDescent="0.2">
      <c r="A7" s="96" t="s">
        <v>22</v>
      </c>
      <c r="B7" s="109" t="s">
        <v>23</v>
      </c>
      <c r="C7" s="109" t="s">
        <v>24</v>
      </c>
      <c r="D7" s="109" t="s">
        <v>25</v>
      </c>
      <c r="E7" s="109" t="s">
        <v>26</v>
      </c>
      <c r="F7" s="110" t="s">
        <v>27</v>
      </c>
      <c r="G7" s="110"/>
      <c r="H7" s="110"/>
      <c r="I7" s="19"/>
      <c r="J7" s="19"/>
      <c r="K7" s="109" t="s">
        <v>28</v>
      </c>
    </row>
    <row r="8" spans="1:11" s="22" customFormat="1" ht="117" customHeight="1" x14ac:dyDescent="0.2">
      <c r="A8" s="96"/>
      <c r="B8" s="109"/>
      <c r="C8" s="109"/>
      <c r="D8" s="109"/>
      <c r="E8" s="109"/>
      <c r="F8" s="21" t="s">
        <v>29</v>
      </c>
      <c r="G8" s="21" t="s">
        <v>30</v>
      </c>
      <c r="H8" s="21" t="s">
        <v>31</v>
      </c>
      <c r="I8" s="21" t="s">
        <v>235</v>
      </c>
      <c r="J8" s="21" t="s">
        <v>236</v>
      </c>
      <c r="K8" s="109"/>
    </row>
    <row r="9" spans="1:11" s="22" customFormat="1" x14ac:dyDescent="0.2">
      <c r="A9" s="23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</row>
    <row r="10" spans="1:11" ht="44.25" customHeight="1" x14ac:dyDescent="0.25">
      <c r="A10" s="100" t="s">
        <v>32</v>
      </c>
      <c r="B10" s="97" t="s">
        <v>206</v>
      </c>
      <c r="C10" s="59" t="s">
        <v>37</v>
      </c>
      <c r="D10" s="103" t="s">
        <v>231</v>
      </c>
      <c r="E10" s="103" t="s">
        <v>232</v>
      </c>
      <c r="F10" s="25">
        <f>G10+H10</f>
        <v>0</v>
      </c>
      <c r="G10" s="25">
        <f>SUM(G11:G13)</f>
        <v>0</v>
      </c>
      <c r="H10" s="25">
        <f>SUM(H11:H13)</f>
        <v>0</v>
      </c>
      <c r="I10" s="25">
        <f>I11+I28+I37</f>
        <v>0</v>
      </c>
      <c r="J10" s="25">
        <f>J11+J28+J37</f>
        <v>0</v>
      </c>
      <c r="K10" s="93"/>
    </row>
    <row r="11" spans="1:11" ht="15" customHeight="1" x14ac:dyDescent="0.25">
      <c r="A11" s="101"/>
      <c r="B11" s="98"/>
      <c r="C11" s="34" t="s">
        <v>5</v>
      </c>
      <c r="D11" s="103"/>
      <c r="E11" s="103"/>
      <c r="F11" s="62">
        <f t="shared" ref="F11:F17" si="0">G11+H11</f>
        <v>0</v>
      </c>
      <c r="G11" s="62">
        <f>G15+G35+G47</f>
        <v>0</v>
      </c>
      <c r="H11" s="62">
        <f>H15+H35+H47</f>
        <v>0</v>
      </c>
      <c r="I11" s="25">
        <v>0</v>
      </c>
      <c r="J11" s="25">
        <v>0</v>
      </c>
      <c r="K11" s="93"/>
    </row>
    <row r="12" spans="1:11" x14ac:dyDescent="0.25">
      <c r="A12" s="101"/>
      <c r="B12" s="98"/>
      <c r="C12" s="34" t="s">
        <v>6</v>
      </c>
      <c r="D12" s="103"/>
      <c r="E12" s="103"/>
      <c r="F12" s="62">
        <f t="shared" si="0"/>
        <v>0</v>
      </c>
      <c r="G12" s="62">
        <f t="shared" ref="G12:H12" si="1">G16+G36+G48</f>
        <v>0</v>
      </c>
      <c r="H12" s="62">
        <f t="shared" si="1"/>
        <v>0</v>
      </c>
      <c r="I12" s="62">
        <v>0</v>
      </c>
      <c r="J12" s="62">
        <v>0</v>
      </c>
      <c r="K12" s="93"/>
    </row>
    <row r="13" spans="1:11" x14ac:dyDescent="0.25">
      <c r="A13" s="102"/>
      <c r="B13" s="99"/>
      <c r="C13" s="34" t="s">
        <v>169</v>
      </c>
      <c r="D13" s="103"/>
      <c r="E13" s="103"/>
      <c r="F13" s="62">
        <f t="shared" si="0"/>
        <v>0</v>
      </c>
      <c r="G13" s="62">
        <f>G17+G37+G49</f>
        <v>0</v>
      </c>
      <c r="H13" s="62">
        <f t="shared" ref="H13" si="2">H17+H37+H49</f>
        <v>0</v>
      </c>
      <c r="I13" s="62">
        <v>0</v>
      </c>
      <c r="J13" s="62">
        <v>0</v>
      </c>
      <c r="K13" s="93"/>
    </row>
    <row r="14" spans="1:11" ht="30" customHeight="1" x14ac:dyDescent="0.25">
      <c r="A14" s="83" t="s">
        <v>33</v>
      </c>
      <c r="B14" s="85" t="s">
        <v>34</v>
      </c>
      <c r="C14" s="60" t="s">
        <v>37</v>
      </c>
      <c r="D14" s="104" t="s">
        <v>231</v>
      </c>
      <c r="E14" s="104" t="s">
        <v>232</v>
      </c>
      <c r="F14" s="30">
        <f t="shared" si="0"/>
        <v>0</v>
      </c>
      <c r="G14" s="30">
        <f>SUM(G15:G17)</f>
        <v>0</v>
      </c>
      <c r="H14" s="30">
        <f>SUM(H15:H17)</f>
        <v>0</v>
      </c>
      <c r="I14" s="28">
        <v>0</v>
      </c>
      <c r="J14" s="28">
        <v>0</v>
      </c>
      <c r="K14" s="93"/>
    </row>
    <row r="15" spans="1:11" ht="15" customHeight="1" x14ac:dyDescent="0.25">
      <c r="A15" s="83"/>
      <c r="B15" s="86"/>
      <c r="C15" s="29" t="s">
        <v>5</v>
      </c>
      <c r="D15" s="104"/>
      <c r="E15" s="104"/>
      <c r="F15" s="28">
        <f t="shared" si="0"/>
        <v>0</v>
      </c>
      <c r="G15" s="28">
        <f>G19+G23+G27+G31</f>
        <v>0</v>
      </c>
      <c r="H15" s="28">
        <f>H19+H23+H27+H31</f>
        <v>0</v>
      </c>
      <c r="I15" s="28">
        <v>0</v>
      </c>
      <c r="J15" s="28">
        <v>0</v>
      </c>
      <c r="K15" s="93"/>
    </row>
    <row r="16" spans="1:11" x14ac:dyDescent="0.25">
      <c r="A16" s="83"/>
      <c r="B16" s="86"/>
      <c r="C16" s="29" t="s">
        <v>6</v>
      </c>
      <c r="D16" s="104"/>
      <c r="E16" s="104"/>
      <c r="F16" s="28">
        <f t="shared" si="0"/>
        <v>0</v>
      </c>
      <c r="G16" s="28">
        <f t="shared" ref="G16:H16" si="3">G20+G24+G28+G32</f>
        <v>0</v>
      </c>
      <c r="H16" s="28">
        <f t="shared" si="3"/>
        <v>0</v>
      </c>
      <c r="I16" s="28">
        <v>0</v>
      </c>
      <c r="J16" s="28">
        <v>0</v>
      </c>
      <c r="K16" s="93"/>
    </row>
    <row r="17" spans="1:11" x14ac:dyDescent="0.25">
      <c r="A17" s="84"/>
      <c r="B17" s="87"/>
      <c r="C17" s="29" t="s">
        <v>169</v>
      </c>
      <c r="D17" s="104"/>
      <c r="E17" s="104"/>
      <c r="F17" s="28">
        <f t="shared" si="0"/>
        <v>0</v>
      </c>
      <c r="G17" s="28">
        <f>G21+G25+G29+G33</f>
        <v>0</v>
      </c>
      <c r="H17" s="28">
        <f t="shared" ref="H17" si="4">H21+H25+H29+H33</f>
        <v>0</v>
      </c>
      <c r="I17" s="28">
        <v>0</v>
      </c>
      <c r="J17" s="28">
        <v>0</v>
      </c>
      <c r="K17" s="93"/>
    </row>
    <row r="18" spans="1:11" x14ac:dyDescent="0.25">
      <c r="A18" s="82" t="s">
        <v>35</v>
      </c>
      <c r="B18" s="111" t="s">
        <v>36</v>
      </c>
      <c r="C18" s="27" t="s">
        <v>37</v>
      </c>
      <c r="D18" s="88" t="s">
        <v>38</v>
      </c>
      <c r="E18" s="88" t="s">
        <v>39</v>
      </c>
      <c r="F18" s="28">
        <f>G18+H18</f>
        <v>0</v>
      </c>
      <c r="G18" s="28">
        <f>SUM(G19:G21)</f>
        <v>0</v>
      </c>
      <c r="H18" s="28">
        <f>SUM(H19:H21)</f>
        <v>0</v>
      </c>
      <c r="I18" s="28">
        <v>0</v>
      </c>
      <c r="J18" s="28">
        <v>0</v>
      </c>
      <c r="K18" s="109" t="s">
        <v>40</v>
      </c>
    </row>
    <row r="19" spans="1:11" ht="15" customHeight="1" x14ac:dyDescent="0.25">
      <c r="A19" s="83"/>
      <c r="B19" s="112"/>
      <c r="C19" s="29" t="s">
        <v>5</v>
      </c>
      <c r="D19" s="89"/>
      <c r="E19" s="89"/>
      <c r="F19" s="28">
        <f t="shared" ref="F19:F82" si="5">G19+H19</f>
        <v>0</v>
      </c>
      <c r="G19" s="28">
        <v>0</v>
      </c>
      <c r="H19" s="28">
        <v>0</v>
      </c>
      <c r="I19" s="28">
        <v>0</v>
      </c>
      <c r="J19" s="28">
        <v>0</v>
      </c>
      <c r="K19" s="109"/>
    </row>
    <row r="20" spans="1:11" x14ac:dyDescent="0.25">
      <c r="A20" s="83"/>
      <c r="B20" s="112"/>
      <c r="C20" s="29" t="s">
        <v>6</v>
      </c>
      <c r="D20" s="89"/>
      <c r="E20" s="89"/>
      <c r="F20" s="28">
        <f t="shared" si="5"/>
        <v>0</v>
      </c>
      <c r="G20" s="28">
        <v>0</v>
      </c>
      <c r="H20" s="28">
        <v>0</v>
      </c>
      <c r="I20" s="28">
        <v>0</v>
      </c>
      <c r="J20" s="28">
        <v>0</v>
      </c>
      <c r="K20" s="109"/>
    </row>
    <row r="21" spans="1:11" x14ac:dyDescent="0.25">
      <c r="A21" s="83"/>
      <c r="B21" s="112"/>
      <c r="C21" s="29" t="s">
        <v>169</v>
      </c>
      <c r="D21" s="89"/>
      <c r="E21" s="89"/>
      <c r="F21" s="28">
        <f t="shared" si="5"/>
        <v>0</v>
      </c>
      <c r="G21" s="28">
        <v>0</v>
      </c>
      <c r="H21" s="28">
        <v>0</v>
      </c>
      <c r="I21" s="28">
        <v>0</v>
      </c>
      <c r="J21" s="28">
        <v>0</v>
      </c>
      <c r="K21" s="109"/>
    </row>
    <row r="22" spans="1:11" x14ac:dyDescent="0.25">
      <c r="A22" s="82" t="s">
        <v>41</v>
      </c>
      <c r="B22" s="111" t="s">
        <v>42</v>
      </c>
      <c r="C22" s="27" t="s">
        <v>37</v>
      </c>
      <c r="D22" s="88" t="s">
        <v>43</v>
      </c>
      <c r="E22" s="88" t="s">
        <v>44</v>
      </c>
      <c r="F22" s="28">
        <f t="shared" si="5"/>
        <v>0</v>
      </c>
      <c r="G22" s="28">
        <f>SUM(G23:G25)</f>
        <v>0</v>
      </c>
      <c r="H22" s="28">
        <f>SUM(H23:H25)</f>
        <v>0</v>
      </c>
      <c r="I22" s="28">
        <v>0</v>
      </c>
      <c r="J22" s="28">
        <v>0</v>
      </c>
      <c r="K22" s="113" t="s">
        <v>40</v>
      </c>
    </row>
    <row r="23" spans="1:11" ht="15" customHeight="1" x14ac:dyDescent="0.25">
      <c r="A23" s="83"/>
      <c r="B23" s="112"/>
      <c r="C23" s="29" t="s">
        <v>5</v>
      </c>
      <c r="D23" s="89"/>
      <c r="E23" s="89"/>
      <c r="F23" s="28">
        <f t="shared" si="5"/>
        <v>0</v>
      </c>
      <c r="G23" s="28">
        <v>0</v>
      </c>
      <c r="H23" s="28">
        <v>0</v>
      </c>
      <c r="I23" s="28">
        <v>0</v>
      </c>
      <c r="J23" s="28">
        <v>0</v>
      </c>
      <c r="K23" s="113"/>
    </row>
    <row r="24" spans="1:11" x14ac:dyDescent="0.25">
      <c r="A24" s="83"/>
      <c r="B24" s="112"/>
      <c r="C24" s="29" t="s">
        <v>6</v>
      </c>
      <c r="D24" s="89"/>
      <c r="E24" s="89"/>
      <c r="F24" s="28">
        <f t="shared" si="5"/>
        <v>0</v>
      </c>
      <c r="G24" s="28">
        <v>0</v>
      </c>
      <c r="H24" s="28">
        <v>0</v>
      </c>
      <c r="I24" s="28">
        <v>0</v>
      </c>
      <c r="J24" s="28">
        <v>0</v>
      </c>
      <c r="K24" s="113"/>
    </row>
    <row r="25" spans="1:11" x14ac:dyDescent="0.25">
      <c r="A25" s="83"/>
      <c r="B25" s="112"/>
      <c r="C25" s="29" t="s">
        <v>169</v>
      </c>
      <c r="D25" s="89"/>
      <c r="E25" s="89"/>
      <c r="F25" s="28">
        <f t="shared" si="5"/>
        <v>0</v>
      </c>
      <c r="G25" s="28">
        <v>0</v>
      </c>
      <c r="H25" s="28">
        <v>0</v>
      </c>
      <c r="I25" s="28">
        <v>0</v>
      </c>
      <c r="J25" s="28">
        <v>0</v>
      </c>
      <c r="K25" s="113"/>
    </row>
    <row r="26" spans="1:11" x14ac:dyDescent="0.25">
      <c r="A26" s="82" t="s">
        <v>45</v>
      </c>
      <c r="B26" s="111" t="s">
        <v>46</v>
      </c>
      <c r="C26" s="27" t="s">
        <v>37</v>
      </c>
      <c r="D26" s="88" t="s">
        <v>47</v>
      </c>
      <c r="E26" s="88" t="s">
        <v>48</v>
      </c>
      <c r="F26" s="28">
        <f t="shared" si="5"/>
        <v>0</v>
      </c>
      <c r="G26" s="28">
        <f>SUM(G27:G29)</f>
        <v>0</v>
      </c>
      <c r="H26" s="28">
        <f>SUM(H27:H29)</f>
        <v>0</v>
      </c>
      <c r="I26" s="28">
        <v>0</v>
      </c>
      <c r="J26" s="28">
        <v>0</v>
      </c>
      <c r="K26" s="113" t="s">
        <v>35</v>
      </c>
    </row>
    <row r="27" spans="1:11" ht="15" customHeight="1" x14ac:dyDescent="0.25">
      <c r="A27" s="83"/>
      <c r="B27" s="112"/>
      <c r="C27" s="29" t="s">
        <v>5</v>
      </c>
      <c r="D27" s="89"/>
      <c r="E27" s="89"/>
      <c r="F27" s="28">
        <f t="shared" si="5"/>
        <v>0</v>
      </c>
      <c r="G27" s="28">
        <v>0</v>
      </c>
      <c r="H27" s="28">
        <v>0</v>
      </c>
      <c r="I27" s="28">
        <v>0</v>
      </c>
      <c r="J27" s="28">
        <v>0</v>
      </c>
      <c r="K27" s="113"/>
    </row>
    <row r="28" spans="1:11" x14ac:dyDescent="0.25">
      <c r="A28" s="83"/>
      <c r="B28" s="112"/>
      <c r="C28" s="29" t="s">
        <v>6</v>
      </c>
      <c r="D28" s="89"/>
      <c r="E28" s="89"/>
      <c r="F28" s="28">
        <f t="shared" si="5"/>
        <v>0</v>
      </c>
      <c r="G28" s="28">
        <v>0</v>
      </c>
      <c r="H28" s="28">
        <v>0</v>
      </c>
      <c r="I28" s="30">
        <v>0</v>
      </c>
      <c r="J28" s="30">
        <v>0</v>
      </c>
      <c r="K28" s="113"/>
    </row>
    <row r="29" spans="1:11" x14ac:dyDescent="0.25">
      <c r="A29" s="83"/>
      <c r="B29" s="112"/>
      <c r="C29" s="29" t="s">
        <v>169</v>
      </c>
      <c r="D29" s="89"/>
      <c r="E29" s="89"/>
      <c r="F29" s="28">
        <f t="shared" si="5"/>
        <v>0</v>
      </c>
      <c r="G29" s="28">
        <v>0</v>
      </c>
      <c r="H29" s="28">
        <v>0</v>
      </c>
      <c r="I29" s="28">
        <v>0</v>
      </c>
      <c r="J29" s="28">
        <v>0</v>
      </c>
      <c r="K29" s="113"/>
    </row>
    <row r="30" spans="1:11" ht="24.75" customHeight="1" x14ac:dyDescent="0.25">
      <c r="A30" s="82" t="s">
        <v>49</v>
      </c>
      <c r="B30" s="111" t="s">
        <v>50</v>
      </c>
      <c r="C30" s="27" t="s">
        <v>37</v>
      </c>
      <c r="D30" s="88" t="s">
        <v>51</v>
      </c>
      <c r="E30" s="88" t="s">
        <v>52</v>
      </c>
      <c r="F30" s="28">
        <f t="shared" si="5"/>
        <v>0</v>
      </c>
      <c r="G30" s="28">
        <f>SUM(G31:G33)</f>
        <v>0</v>
      </c>
      <c r="H30" s="28">
        <f>SUM(H31:H33)</f>
        <v>0</v>
      </c>
      <c r="I30" s="28">
        <v>0</v>
      </c>
      <c r="J30" s="28">
        <v>0</v>
      </c>
      <c r="K30" s="109" t="s">
        <v>40</v>
      </c>
    </row>
    <row r="31" spans="1:11" ht="15" customHeight="1" x14ac:dyDescent="0.25">
      <c r="A31" s="83"/>
      <c r="B31" s="112"/>
      <c r="C31" s="29" t="s">
        <v>5</v>
      </c>
      <c r="D31" s="89"/>
      <c r="E31" s="89"/>
      <c r="F31" s="28">
        <f t="shared" si="5"/>
        <v>0</v>
      </c>
      <c r="G31" s="28">
        <v>0</v>
      </c>
      <c r="H31" s="28">
        <v>0</v>
      </c>
      <c r="I31" s="28">
        <v>0</v>
      </c>
      <c r="J31" s="28">
        <v>0</v>
      </c>
      <c r="K31" s="109"/>
    </row>
    <row r="32" spans="1:11" x14ac:dyDescent="0.25">
      <c r="A32" s="83"/>
      <c r="B32" s="112"/>
      <c r="C32" s="29" t="s">
        <v>6</v>
      </c>
      <c r="D32" s="89"/>
      <c r="E32" s="89"/>
      <c r="F32" s="28">
        <f t="shared" si="5"/>
        <v>0</v>
      </c>
      <c r="G32" s="28">
        <v>0</v>
      </c>
      <c r="H32" s="28">
        <v>0</v>
      </c>
      <c r="I32" s="28">
        <v>0</v>
      </c>
      <c r="J32" s="28">
        <v>0</v>
      </c>
      <c r="K32" s="109"/>
    </row>
    <row r="33" spans="1:11" x14ac:dyDescent="0.25">
      <c r="A33" s="83"/>
      <c r="B33" s="112"/>
      <c r="C33" s="29" t="s">
        <v>169</v>
      </c>
      <c r="D33" s="89"/>
      <c r="E33" s="89"/>
      <c r="F33" s="28">
        <f t="shared" si="5"/>
        <v>0</v>
      </c>
      <c r="G33" s="28">
        <v>0</v>
      </c>
      <c r="H33" s="28">
        <v>0</v>
      </c>
      <c r="I33" s="28">
        <v>0</v>
      </c>
      <c r="J33" s="28">
        <v>0</v>
      </c>
      <c r="K33" s="109"/>
    </row>
    <row r="34" spans="1:11" ht="30" customHeight="1" x14ac:dyDescent="0.25">
      <c r="A34" s="96" t="s">
        <v>53</v>
      </c>
      <c r="B34" s="85" t="s">
        <v>54</v>
      </c>
      <c r="C34" s="60" t="s">
        <v>37</v>
      </c>
      <c r="D34" s="90" t="s">
        <v>241</v>
      </c>
      <c r="E34" s="90" t="s">
        <v>238</v>
      </c>
      <c r="F34" s="30">
        <f t="shared" si="5"/>
        <v>0</v>
      </c>
      <c r="G34" s="30">
        <f>SUM(G35:G37)</f>
        <v>0</v>
      </c>
      <c r="H34" s="30">
        <f>SUM(H35:H37)</f>
        <v>0</v>
      </c>
      <c r="I34" s="28">
        <v>0</v>
      </c>
      <c r="J34" s="28">
        <v>0</v>
      </c>
      <c r="K34" s="93"/>
    </row>
    <row r="35" spans="1:11" ht="15" customHeight="1" x14ac:dyDescent="0.25">
      <c r="A35" s="96"/>
      <c r="B35" s="86"/>
      <c r="C35" s="29" t="s">
        <v>5</v>
      </c>
      <c r="D35" s="91"/>
      <c r="E35" s="91"/>
      <c r="F35" s="28">
        <f t="shared" si="5"/>
        <v>0</v>
      </c>
      <c r="G35" s="28">
        <f>G39+G43</f>
        <v>0</v>
      </c>
      <c r="H35" s="28">
        <f>H39+H43</f>
        <v>0</v>
      </c>
      <c r="I35" s="28">
        <v>0</v>
      </c>
      <c r="J35" s="28">
        <v>0</v>
      </c>
      <c r="K35" s="93"/>
    </row>
    <row r="36" spans="1:11" x14ac:dyDescent="0.25">
      <c r="A36" s="96"/>
      <c r="B36" s="86"/>
      <c r="C36" s="29" t="s">
        <v>6</v>
      </c>
      <c r="D36" s="91"/>
      <c r="E36" s="91"/>
      <c r="F36" s="28">
        <f t="shared" si="5"/>
        <v>0</v>
      </c>
      <c r="G36" s="28">
        <f t="shared" ref="G36:H36" si="6">G40+G44</f>
        <v>0</v>
      </c>
      <c r="H36" s="28">
        <f t="shared" si="6"/>
        <v>0</v>
      </c>
      <c r="I36" s="28">
        <v>0</v>
      </c>
      <c r="J36" s="28">
        <v>0</v>
      </c>
      <c r="K36" s="93"/>
    </row>
    <row r="37" spans="1:11" x14ac:dyDescent="0.25">
      <c r="A37" s="96"/>
      <c r="B37" s="87"/>
      <c r="C37" s="29" t="s">
        <v>169</v>
      </c>
      <c r="D37" s="92"/>
      <c r="E37" s="92"/>
      <c r="F37" s="28">
        <f t="shared" si="5"/>
        <v>0</v>
      </c>
      <c r="G37" s="28">
        <f>G41+G45</f>
        <v>0</v>
      </c>
      <c r="H37" s="28">
        <f t="shared" ref="H37" si="7">H41+H45</f>
        <v>0</v>
      </c>
      <c r="I37" s="30">
        <f>I38+I42+I46</f>
        <v>0</v>
      </c>
      <c r="J37" s="30">
        <f>J38+J42+J46</f>
        <v>0</v>
      </c>
      <c r="K37" s="93"/>
    </row>
    <row r="38" spans="1:11" ht="15" customHeight="1" x14ac:dyDescent="0.25">
      <c r="A38" s="82" t="s">
        <v>55</v>
      </c>
      <c r="B38" s="94" t="s">
        <v>56</v>
      </c>
      <c r="C38" s="27" t="s">
        <v>37</v>
      </c>
      <c r="D38" s="90" t="s">
        <v>241</v>
      </c>
      <c r="E38" s="88" t="s">
        <v>57</v>
      </c>
      <c r="F38" s="28">
        <f t="shared" si="5"/>
        <v>0</v>
      </c>
      <c r="G38" s="28">
        <f>SUM(G39:G41)</f>
        <v>0</v>
      </c>
      <c r="H38" s="28">
        <f>SUM(H39:H41)</f>
        <v>0</v>
      </c>
      <c r="I38" s="28">
        <v>0</v>
      </c>
      <c r="J38" s="28">
        <v>0</v>
      </c>
      <c r="K38" s="109" t="s">
        <v>45</v>
      </c>
    </row>
    <row r="39" spans="1:11" ht="15" customHeight="1" x14ac:dyDescent="0.25">
      <c r="A39" s="83"/>
      <c r="B39" s="95"/>
      <c r="C39" s="29" t="s">
        <v>5</v>
      </c>
      <c r="D39" s="91"/>
      <c r="E39" s="89"/>
      <c r="F39" s="28">
        <f t="shared" si="5"/>
        <v>0</v>
      </c>
      <c r="G39" s="28">
        <v>0</v>
      </c>
      <c r="H39" s="28">
        <v>0</v>
      </c>
      <c r="I39" s="28">
        <v>0</v>
      </c>
      <c r="J39" s="28">
        <v>0</v>
      </c>
      <c r="K39" s="109"/>
    </row>
    <row r="40" spans="1:11" x14ac:dyDescent="0.25">
      <c r="A40" s="83"/>
      <c r="B40" s="95"/>
      <c r="C40" s="29" t="s">
        <v>6</v>
      </c>
      <c r="D40" s="91"/>
      <c r="E40" s="89"/>
      <c r="F40" s="28">
        <f t="shared" si="5"/>
        <v>0</v>
      </c>
      <c r="G40" s="28">
        <v>0</v>
      </c>
      <c r="H40" s="28">
        <v>0</v>
      </c>
      <c r="I40" s="28">
        <v>0</v>
      </c>
      <c r="J40" s="28">
        <v>0</v>
      </c>
      <c r="K40" s="109"/>
    </row>
    <row r="41" spans="1:11" x14ac:dyDescent="0.25">
      <c r="A41" s="83"/>
      <c r="B41" s="95"/>
      <c r="C41" s="29" t="s">
        <v>169</v>
      </c>
      <c r="D41" s="92"/>
      <c r="E41" s="89"/>
      <c r="F41" s="28">
        <f t="shared" si="5"/>
        <v>0</v>
      </c>
      <c r="G41" s="28">
        <v>0</v>
      </c>
      <c r="H41" s="28">
        <v>0</v>
      </c>
      <c r="I41" s="28">
        <v>0</v>
      </c>
      <c r="J41" s="28">
        <v>0</v>
      </c>
      <c r="K41" s="109"/>
    </row>
    <row r="42" spans="1:11" x14ac:dyDescent="0.25">
      <c r="A42" s="82" t="s">
        <v>58</v>
      </c>
      <c r="B42" s="94" t="s">
        <v>59</v>
      </c>
      <c r="C42" s="27" t="s">
        <v>37</v>
      </c>
      <c r="D42" s="90" t="s">
        <v>43</v>
      </c>
      <c r="E42" s="88" t="s">
        <v>60</v>
      </c>
      <c r="F42" s="28">
        <f t="shared" si="5"/>
        <v>0</v>
      </c>
      <c r="G42" s="28">
        <f>SUM(G43:G45)</f>
        <v>0</v>
      </c>
      <c r="H42" s="28">
        <f>SUM(H43:H45)</f>
        <v>0</v>
      </c>
      <c r="I42" s="28">
        <v>0</v>
      </c>
      <c r="J42" s="28">
        <v>0</v>
      </c>
      <c r="K42" s="109" t="s">
        <v>45</v>
      </c>
    </row>
    <row r="43" spans="1:11" ht="15" customHeight="1" x14ac:dyDescent="0.25">
      <c r="A43" s="83"/>
      <c r="B43" s="95"/>
      <c r="C43" s="29" t="s">
        <v>5</v>
      </c>
      <c r="D43" s="91"/>
      <c r="E43" s="89"/>
      <c r="F43" s="28">
        <f t="shared" si="5"/>
        <v>0</v>
      </c>
      <c r="G43" s="28">
        <v>0</v>
      </c>
      <c r="H43" s="28">
        <v>0</v>
      </c>
      <c r="I43" s="28">
        <v>0</v>
      </c>
      <c r="J43" s="28">
        <v>0</v>
      </c>
      <c r="K43" s="109"/>
    </row>
    <row r="44" spans="1:11" x14ac:dyDescent="0.25">
      <c r="A44" s="83"/>
      <c r="B44" s="95"/>
      <c r="C44" s="29" t="s">
        <v>6</v>
      </c>
      <c r="D44" s="91"/>
      <c r="E44" s="89"/>
      <c r="F44" s="28">
        <f t="shared" si="5"/>
        <v>0</v>
      </c>
      <c r="G44" s="28">
        <v>0</v>
      </c>
      <c r="H44" s="28">
        <v>0</v>
      </c>
      <c r="I44" s="28">
        <v>0</v>
      </c>
      <c r="J44" s="28">
        <v>0</v>
      </c>
      <c r="K44" s="109"/>
    </row>
    <row r="45" spans="1:11" x14ac:dyDescent="0.25">
      <c r="A45" s="83"/>
      <c r="B45" s="95"/>
      <c r="C45" s="29" t="s">
        <v>169</v>
      </c>
      <c r="D45" s="92"/>
      <c r="E45" s="89"/>
      <c r="F45" s="28">
        <f t="shared" si="5"/>
        <v>0</v>
      </c>
      <c r="G45" s="28">
        <v>0</v>
      </c>
      <c r="H45" s="28">
        <v>0</v>
      </c>
      <c r="I45" s="28">
        <v>0</v>
      </c>
      <c r="J45" s="28">
        <v>0</v>
      </c>
      <c r="K45" s="109"/>
    </row>
    <row r="46" spans="1:11" ht="30" customHeight="1" x14ac:dyDescent="0.25">
      <c r="A46" s="96" t="s">
        <v>61</v>
      </c>
      <c r="B46" s="85" t="s">
        <v>207</v>
      </c>
      <c r="C46" s="60" t="s">
        <v>37</v>
      </c>
      <c r="D46" s="90" t="s">
        <v>51</v>
      </c>
      <c r="E46" s="90" t="s">
        <v>239</v>
      </c>
      <c r="F46" s="30">
        <f t="shared" si="5"/>
        <v>0</v>
      </c>
      <c r="G46" s="30">
        <f>SUM(G47:G49)</f>
        <v>0</v>
      </c>
      <c r="H46" s="30">
        <f>SUM(H47:H49)</f>
        <v>0</v>
      </c>
      <c r="I46" s="28">
        <f>SUM(I47:I49)</f>
        <v>0</v>
      </c>
      <c r="J46" s="28">
        <f>SUM(J47:J49)</f>
        <v>0</v>
      </c>
      <c r="K46" s="93"/>
    </row>
    <row r="47" spans="1:11" ht="15" customHeight="1" x14ac:dyDescent="0.25">
      <c r="A47" s="96"/>
      <c r="B47" s="86"/>
      <c r="C47" s="29" t="s">
        <v>5</v>
      </c>
      <c r="D47" s="91"/>
      <c r="E47" s="91"/>
      <c r="F47" s="28">
        <f t="shared" si="5"/>
        <v>0</v>
      </c>
      <c r="G47" s="28">
        <f>G51+G55</f>
        <v>0</v>
      </c>
      <c r="H47" s="28">
        <f t="shared" ref="H47" si="8">H51+H55</f>
        <v>0</v>
      </c>
      <c r="I47" s="28">
        <v>0</v>
      </c>
      <c r="J47" s="28">
        <v>0</v>
      </c>
      <c r="K47" s="93"/>
    </row>
    <row r="48" spans="1:11" x14ac:dyDescent="0.25">
      <c r="A48" s="96"/>
      <c r="B48" s="86"/>
      <c r="C48" s="29" t="s">
        <v>6</v>
      </c>
      <c r="D48" s="91"/>
      <c r="E48" s="91"/>
      <c r="F48" s="28">
        <f t="shared" si="5"/>
        <v>0</v>
      </c>
      <c r="G48" s="28">
        <f>G52+G56</f>
        <v>0</v>
      </c>
      <c r="H48" s="28">
        <f t="shared" ref="H48" si="9">H52+H56</f>
        <v>0</v>
      </c>
      <c r="I48" s="28">
        <v>0</v>
      </c>
      <c r="J48" s="28">
        <v>0</v>
      </c>
      <c r="K48" s="93"/>
    </row>
    <row r="49" spans="1:11" x14ac:dyDescent="0.25">
      <c r="A49" s="96"/>
      <c r="B49" s="87"/>
      <c r="C49" s="29" t="s">
        <v>169</v>
      </c>
      <c r="D49" s="92"/>
      <c r="E49" s="92"/>
      <c r="F49" s="28">
        <f t="shared" si="5"/>
        <v>0</v>
      </c>
      <c r="G49" s="28">
        <f t="shared" ref="G49:H49" si="10">G53+G57</f>
        <v>0</v>
      </c>
      <c r="H49" s="28">
        <f t="shared" si="10"/>
        <v>0</v>
      </c>
      <c r="I49" s="28">
        <v>0</v>
      </c>
      <c r="J49" s="28">
        <v>0</v>
      </c>
      <c r="K49" s="93"/>
    </row>
    <row r="50" spans="1:11" ht="15" customHeight="1" x14ac:dyDescent="0.25">
      <c r="A50" s="82" t="s">
        <v>62</v>
      </c>
      <c r="B50" s="94" t="s">
        <v>208</v>
      </c>
      <c r="C50" s="27" t="s">
        <v>37</v>
      </c>
      <c r="D50" s="90" t="s">
        <v>51</v>
      </c>
      <c r="E50" s="90" t="s">
        <v>240</v>
      </c>
      <c r="F50" s="28">
        <f t="shared" si="5"/>
        <v>0</v>
      </c>
      <c r="G50" s="28">
        <f>SUM(G51:G53)</f>
        <v>0</v>
      </c>
      <c r="H50" s="28">
        <f>SUM(H51:H53)</f>
        <v>0</v>
      </c>
      <c r="I50" s="28">
        <f>SUM(I51:I53)</f>
        <v>0</v>
      </c>
      <c r="J50" s="28">
        <f>SUM(J51:J53)</f>
        <v>0</v>
      </c>
      <c r="K50" s="109" t="s">
        <v>45</v>
      </c>
    </row>
    <row r="51" spans="1:11" ht="15" customHeight="1" x14ac:dyDescent="0.25">
      <c r="A51" s="83"/>
      <c r="B51" s="95"/>
      <c r="C51" s="29" t="s">
        <v>5</v>
      </c>
      <c r="D51" s="91"/>
      <c r="E51" s="91"/>
      <c r="F51" s="28">
        <f t="shared" si="5"/>
        <v>0</v>
      </c>
      <c r="G51" s="28">
        <v>0</v>
      </c>
      <c r="H51" s="28">
        <v>0</v>
      </c>
      <c r="I51" s="30">
        <v>0</v>
      </c>
      <c r="J51" s="64">
        <v>0</v>
      </c>
      <c r="K51" s="109"/>
    </row>
    <row r="52" spans="1:11" x14ac:dyDescent="0.25">
      <c r="A52" s="83"/>
      <c r="B52" s="95"/>
      <c r="C52" s="29" t="s">
        <v>6</v>
      </c>
      <c r="D52" s="91"/>
      <c r="E52" s="91"/>
      <c r="F52" s="28">
        <f t="shared" si="5"/>
        <v>0</v>
      </c>
      <c r="G52" s="28">
        <v>0</v>
      </c>
      <c r="H52" s="28">
        <v>0</v>
      </c>
      <c r="I52" s="28">
        <v>0</v>
      </c>
      <c r="J52" s="28">
        <v>0</v>
      </c>
      <c r="K52" s="109"/>
    </row>
    <row r="53" spans="1:11" x14ac:dyDescent="0.25">
      <c r="A53" s="83"/>
      <c r="B53" s="95"/>
      <c r="C53" s="29" t="s">
        <v>169</v>
      </c>
      <c r="D53" s="92"/>
      <c r="E53" s="92"/>
      <c r="F53" s="28">
        <f t="shared" si="5"/>
        <v>0</v>
      </c>
      <c r="G53" s="28">
        <v>0</v>
      </c>
      <c r="H53" s="28">
        <v>0</v>
      </c>
      <c r="I53" s="28">
        <v>0</v>
      </c>
      <c r="J53" s="28">
        <v>0</v>
      </c>
      <c r="K53" s="109"/>
    </row>
    <row r="54" spans="1:11" ht="15" customHeight="1" x14ac:dyDescent="0.25">
      <c r="A54" s="82" t="s">
        <v>64</v>
      </c>
      <c r="B54" s="94" t="s">
        <v>209</v>
      </c>
      <c r="C54" s="27" t="s">
        <v>37</v>
      </c>
      <c r="D54" s="90" t="s">
        <v>51</v>
      </c>
      <c r="E54" s="88" t="s">
        <v>210</v>
      </c>
      <c r="F54" s="28">
        <f t="shared" si="5"/>
        <v>0</v>
      </c>
      <c r="G54" s="28">
        <f>SUM(G55:G57)</f>
        <v>0</v>
      </c>
      <c r="H54" s="28">
        <f>SUM(H55:H57)</f>
        <v>0</v>
      </c>
      <c r="I54" s="30">
        <f>I55+I72</f>
        <v>0</v>
      </c>
      <c r="J54" s="30">
        <f>J55+J72</f>
        <v>0</v>
      </c>
      <c r="K54" s="109" t="s">
        <v>45</v>
      </c>
    </row>
    <row r="55" spans="1:11" ht="15" customHeight="1" x14ac:dyDescent="0.25">
      <c r="A55" s="83"/>
      <c r="B55" s="95"/>
      <c r="C55" s="29" t="s">
        <v>5</v>
      </c>
      <c r="D55" s="91"/>
      <c r="E55" s="89"/>
      <c r="F55" s="28">
        <f t="shared" si="5"/>
        <v>0</v>
      </c>
      <c r="G55" s="28">
        <v>0</v>
      </c>
      <c r="H55" s="28">
        <v>0</v>
      </c>
      <c r="I55" s="30">
        <f>I56+I60+I64+I68</f>
        <v>0</v>
      </c>
      <c r="J55" s="30">
        <f>J56+J60+J64+J68</f>
        <v>0</v>
      </c>
      <c r="K55" s="109"/>
    </row>
    <row r="56" spans="1:11" x14ac:dyDescent="0.25">
      <c r="A56" s="83"/>
      <c r="B56" s="95"/>
      <c r="C56" s="29" t="s">
        <v>6</v>
      </c>
      <c r="D56" s="91"/>
      <c r="E56" s="89"/>
      <c r="F56" s="28">
        <f t="shared" si="5"/>
        <v>0</v>
      </c>
      <c r="G56" s="28">
        <v>0</v>
      </c>
      <c r="H56" s="28">
        <v>0</v>
      </c>
      <c r="I56" s="28">
        <v>0</v>
      </c>
      <c r="J56" s="28">
        <v>0</v>
      </c>
      <c r="K56" s="109"/>
    </row>
    <row r="57" spans="1:11" x14ac:dyDescent="0.25">
      <c r="A57" s="83"/>
      <c r="B57" s="95"/>
      <c r="C57" s="29" t="s">
        <v>169</v>
      </c>
      <c r="D57" s="92"/>
      <c r="E57" s="89"/>
      <c r="F57" s="28">
        <f t="shared" si="5"/>
        <v>0</v>
      </c>
      <c r="G57" s="28">
        <v>0</v>
      </c>
      <c r="H57" s="28">
        <v>0</v>
      </c>
      <c r="I57" s="28">
        <v>0</v>
      </c>
      <c r="J57" s="28">
        <v>0</v>
      </c>
      <c r="K57" s="109"/>
    </row>
    <row r="58" spans="1:11" ht="44.25" customHeight="1" x14ac:dyDescent="0.25">
      <c r="A58" s="100" t="s">
        <v>65</v>
      </c>
      <c r="B58" s="97" t="s">
        <v>66</v>
      </c>
      <c r="C58" s="59" t="s">
        <v>37</v>
      </c>
      <c r="D58" s="114" t="s">
        <v>43</v>
      </c>
      <c r="E58" s="103" t="s">
        <v>243</v>
      </c>
      <c r="F58" s="25">
        <f t="shared" si="5"/>
        <v>12000</v>
      </c>
      <c r="G58" s="25">
        <f>SUM(G59:G61)</f>
        <v>11040</v>
      </c>
      <c r="H58" s="25">
        <f>SUM(H59:H61)</f>
        <v>960</v>
      </c>
      <c r="I58" s="62">
        <v>0</v>
      </c>
      <c r="J58" s="62">
        <v>0</v>
      </c>
      <c r="K58" s="93"/>
    </row>
    <row r="59" spans="1:11" ht="15" customHeight="1" x14ac:dyDescent="0.25">
      <c r="A59" s="101"/>
      <c r="B59" s="98"/>
      <c r="C59" s="34" t="s">
        <v>5</v>
      </c>
      <c r="D59" s="115"/>
      <c r="E59" s="103"/>
      <c r="F59" s="62">
        <f>G59+H59</f>
        <v>4000</v>
      </c>
      <c r="G59" s="62">
        <f>G63+G83</f>
        <v>3680</v>
      </c>
      <c r="H59" s="62">
        <f>H63+H83</f>
        <v>320</v>
      </c>
      <c r="I59" s="62">
        <v>0</v>
      </c>
      <c r="J59" s="62">
        <v>0</v>
      </c>
      <c r="K59" s="93"/>
    </row>
    <row r="60" spans="1:11" x14ac:dyDescent="0.25">
      <c r="A60" s="101"/>
      <c r="B60" s="98"/>
      <c r="C60" s="34" t="s">
        <v>6</v>
      </c>
      <c r="D60" s="115"/>
      <c r="E60" s="103"/>
      <c r="F60" s="62">
        <f t="shared" si="5"/>
        <v>4000</v>
      </c>
      <c r="G60" s="62">
        <f t="shared" ref="G60:H60" si="11">G64+G84</f>
        <v>3680</v>
      </c>
      <c r="H60" s="62">
        <f t="shared" si="11"/>
        <v>320</v>
      </c>
      <c r="I60" s="62">
        <f>SUM(I61:I63)</f>
        <v>0</v>
      </c>
      <c r="J60" s="62">
        <f>SUM(J61:J63)</f>
        <v>0</v>
      </c>
      <c r="K60" s="93"/>
    </row>
    <row r="61" spans="1:11" x14ac:dyDescent="0.25">
      <c r="A61" s="102"/>
      <c r="B61" s="99"/>
      <c r="C61" s="34" t="s">
        <v>169</v>
      </c>
      <c r="D61" s="116"/>
      <c r="E61" s="103"/>
      <c r="F61" s="62">
        <f t="shared" si="5"/>
        <v>4000</v>
      </c>
      <c r="G61" s="62">
        <f t="shared" ref="G61:H61" si="12">G65+G85</f>
        <v>3680</v>
      </c>
      <c r="H61" s="62">
        <f t="shared" si="12"/>
        <v>320</v>
      </c>
      <c r="I61" s="25">
        <v>0</v>
      </c>
      <c r="J61" s="25">
        <v>0</v>
      </c>
      <c r="K61" s="93"/>
    </row>
    <row r="62" spans="1:11" ht="30" customHeight="1" x14ac:dyDescent="0.25">
      <c r="A62" s="96" t="s">
        <v>18</v>
      </c>
      <c r="B62" s="85" t="s">
        <v>67</v>
      </c>
      <c r="C62" s="60" t="s">
        <v>37</v>
      </c>
      <c r="D62" s="90" t="s">
        <v>43</v>
      </c>
      <c r="E62" s="90" t="s">
        <v>242</v>
      </c>
      <c r="F62" s="30">
        <f t="shared" si="5"/>
        <v>12000</v>
      </c>
      <c r="G62" s="30">
        <f>SUM(G63:G65)</f>
        <v>11040</v>
      </c>
      <c r="H62" s="30">
        <f>SUM(H63:H65)</f>
        <v>960</v>
      </c>
      <c r="I62" s="30">
        <v>0</v>
      </c>
      <c r="J62" s="30">
        <v>0</v>
      </c>
      <c r="K62" s="93"/>
    </row>
    <row r="63" spans="1:11" ht="15" customHeight="1" x14ac:dyDescent="0.25">
      <c r="A63" s="96"/>
      <c r="B63" s="86"/>
      <c r="C63" s="29" t="s">
        <v>5</v>
      </c>
      <c r="D63" s="91"/>
      <c r="E63" s="91"/>
      <c r="F63" s="28">
        <f t="shared" si="5"/>
        <v>4000</v>
      </c>
      <c r="G63" s="28">
        <f>G67+G71+G75+G79</f>
        <v>3680</v>
      </c>
      <c r="H63" s="28">
        <f>H67+H71+H75+H79</f>
        <v>320</v>
      </c>
      <c r="I63" s="30">
        <v>0</v>
      </c>
      <c r="J63" s="30">
        <v>0</v>
      </c>
      <c r="K63" s="93"/>
    </row>
    <row r="64" spans="1:11" x14ac:dyDescent="0.25">
      <c r="A64" s="96"/>
      <c r="B64" s="86"/>
      <c r="C64" s="29" t="s">
        <v>6</v>
      </c>
      <c r="D64" s="91"/>
      <c r="E64" s="91"/>
      <c r="F64" s="28">
        <f t="shared" si="5"/>
        <v>4000</v>
      </c>
      <c r="G64" s="28">
        <f t="shared" ref="G64:H64" si="13">G68+G72+G76+G80</f>
        <v>3680</v>
      </c>
      <c r="H64" s="28">
        <f t="shared" si="13"/>
        <v>320</v>
      </c>
      <c r="I64" s="30">
        <f>SUM(I65:I67)</f>
        <v>0</v>
      </c>
      <c r="J64" s="30">
        <f>SUM(J65:J67)</f>
        <v>0</v>
      </c>
      <c r="K64" s="93"/>
    </row>
    <row r="65" spans="1:11" x14ac:dyDescent="0.25">
      <c r="A65" s="96"/>
      <c r="B65" s="87"/>
      <c r="C65" s="29" t="s">
        <v>169</v>
      </c>
      <c r="D65" s="92"/>
      <c r="E65" s="92"/>
      <c r="F65" s="28">
        <f t="shared" si="5"/>
        <v>4000</v>
      </c>
      <c r="G65" s="28">
        <f t="shared" ref="G65:H65" si="14">G69+G73+G77+G81</f>
        <v>3680</v>
      </c>
      <c r="H65" s="28">
        <f t="shared" si="14"/>
        <v>320</v>
      </c>
      <c r="I65" s="30">
        <v>0</v>
      </c>
      <c r="J65" s="30">
        <v>0</v>
      </c>
      <c r="K65" s="93"/>
    </row>
    <row r="66" spans="1:11" ht="33.75" customHeight="1" x14ac:dyDescent="0.25">
      <c r="A66" s="82" t="s">
        <v>19</v>
      </c>
      <c r="B66" s="94" t="s">
        <v>68</v>
      </c>
      <c r="C66" s="27" t="s">
        <v>37</v>
      </c>
      <c r="D66" s="90" t="s">
        <v>43</v>
      </c>
      <c r="E66" s="90" t="s">
        <v>69</v>
      </c>
      <c r="F66" s="28">
        <f t="shared" si="5"/>
        <v>0</v>
      </c>
      <c r="G66" s="28">
        <f>SUM(G67:G69)</f>
        <v>0</v>
      </c>
      <c r="H66" s="28">
        <f>SUM(H67:H69)</f>
        <v>0</v>
      </c>
      <c r="I66" s="30">
        <v>0</v>
      </c>
      <c r="J66" s="30">
        <v>0</v>
      </c>
      <c r="K66" s="109" t="s">
        <v>70</v>
      </c>
    </row>
    <row r="67" spans="1:11" x14ac:dyDescent="0.25">
      <c r="A67" s="83"/>
      <c r="B67" s="95"/>
      <c r="C67" s="29" t="s">
        <v>5</v>
      </c>
      <c r="D67" s="91"/>
      <c r="E67" s="91"/>
      <c r="F67" s="28">
        <f t="shared" si="5"/>
        <v>0</v>
      </c>
      <c r="G67" s="28">
        <v>0</v>
      </c>
      <c r="H67" s="28">
        <v>0</v>
      </c>
      <c r="I67" s="30">
        <v>0</v>
      </c>
      <c r="J67" s="30">
        <v>0</v>
      </c>
      <c r="K67" s="109"/>
    </row>
    <row r="68" spans="1:11" x14ac:dyDescent="0.25">
      <c r="A68" s="83"/>
      <c r="B68" s="95"/>
      <c r="C68" s="29" t="s">
        <v>6</v>
      </c>
      <c r="D68" s="91"/>
      <c r="E68" s="91"/>
      <c r="F68" s="28">
        <f t="shared" si="5"/>
        <v>0</v>
      </c>
      <c r="G68" s="28">
        <v>0</v>
      </c>
      <c r="H68" s="28">
        <v>0</v>
      </c>
      <c r="I68" s="30">
        <f>SUM(I69:I71)</f>
        <v>0</v>
      </c>
      <c r="J68" s="30">
        <f>SUM(J69:J71)</f>
        <v>0</v>
      </c>
      <c r="K68" s="109"/>
    </row>
    <row r="69" spans="1:11" x14ac:dyDescent="0.25">
      <c r="A69" s="83"/>
      <c r="B69" s="95"/>
      <c r="C69" s="29" t="s">
        <v>169</v>
      </c>
      <c r="D69" s="92"/>
      <c r="E69" s="92"/>
      <c r="F69" s="28">
        <f t="shared" si="5"/>
        <v>0</v>
      </c>
      <c r="G69" s="28">
        <v>0</v>
      </c>
      <c r="H69" s="28">
        <v>0</v>
      </c>
      <c r="I69" s="30">
        <v>0</v>
      </c>
      <c r="J69" s="30">
        <v>0</v>
      </c>
      <c r="K69" s="109"/>
    </row>
    <row r="70" spans="1:11" ht="15" customHeight="1" x14ac:dyDescent="0.25">
      <c r="A70" s="82" t="s">
        <v>71</v>
      </c>
      <c r="B70" s="94" t="s">
        <v>72</v>
      </c>
      <c r="C70" s="27" t="s">
        <v>37</v>
      </c>
      <c r="D70" s="90" t="s">
        <v>43</v>
      </c>
      <c r="E70" s="90" t="s">
        <v>73</v>
      </c>
      <c r="F70" s="28">
        <f t="shared" si="5"/>
        <v>5437.5</v>
      </c>
      <c r="G70" s="28">
        <f>SUM(G71:G73)</f>
        <v>5002.5</v>
      </c>
      <c r="H70" s="28">
        <f>SUM(H71:H73)</f>
        <v>435</v>
      </c>
      <c r="I70" s="30">
        <v>0</v>
      </c>
      <c r="J70" s="30">
        <v>0</v>
      </c>
      <c r="K70" s="109" t="s">
        <v>70</v>
      </c>
    </row>
    <row r="71" spans="1:11" ht="15" customHeight="1" x14ac:dyDescent="0.25">
      <c r="A71" s="83"/>
      <c r="B71" s="95"/>
      <c r="C71" s="29" t="s">
        <v>5</v>
      </c>
      <c r="D71" s="91"/>
      <c r="E71" s="91"/>
      <c r="F71" s="26">
        <f t="shared" si="5"/>
        <v>1812.5</v>
      </c>
      <c r="G71" s="26">
        <v>1667.5</v>
      </c>
      <c r="H71" s="26">
        <v>145</v>
      </c>
      <c r="I71" s="30">
        <v>0</v>
      </c>
      <c r="J71" s="30">
        <v>0</v>
      </c>
      <c r="K71" s="109"/>
    </row>
    <row r="72" spans="1:11" x14ac:dyDescent="0.25">
      <c r="A72" s="83"/>
      <c r="B72" s="95"/>
      <c r="C72" s="29" t="s">
        <v>6</v>
      </c>
      <c r="D72" s="91"/>
      <c r="E72" s="91"/>
      <c r="F72" s="26">
        <f t="shared" si="5"/>
        <v>1812.5</v>
      </c>
      <c r="G72" s="30">
        <v>1667.5</v>
      </c>
      <c r="H72" s="30">
        <v>145</v>
      </c>
      <c r="I72" s="30">
        <f>I73+I77</f>
        <v>0</v>
      </c>
      <c r="J72" s="30">
        <f>J73+J77</f>
        <v>0</v>
      </c>
      <c r="K72" s="109"/>
    </row>
    <row r="73" spans="1:11" x14ac:dyDescent="0.25">
      <c r="A73" s="83"/>
      <c r="B73" s="95"/>
      <c r="C73" s="29" t="s">
        <v>169</v>
      </c>
      <c r="D73" s="92"/>
      <c r="E73" s="92"/>
      <c r="F73" s="26">
        <f t="shared" si="5"/>
        <v>1812.5</v>
      </c>
      <c r="G73" s="30">
        <v>1667.5</v>
      </c>
      <c r="H73" s="30">
        <v>145</v>
      </c>
      <c r="I73" s="28">
        <v>0</v>
      </c>
      <c r="J73" s="28">
        <v>0</v>
      </c>
      <c r="K73" s="109"/>
    </row>
    <row r="74" spans="1:11" ht="15" customHeight="1" x14ac:dyDescent="0.25">
      <c r="A74" s="82" t="s">
        <v>74</v>
      </c>
      <c r="B74" s="94" t="s">
        <v>75</v>
      </c>
      <c r="C74" s="27" t="s">
        <v>37</v>
      </c>
      <c r="D74" s="90" t="s">
        <v>43</v>
      </c>
      <c r="E74" s="90" t="s">
        <v>76</v>
      </c>
      <c r="F74" s="26">
        <f t="shared" si="5"/>
        <v>2250</v>
      </c>
      <c r="G74" s="26">
        <f>SUM(G75:G77)</f>
        <v>2070</v>
      </c>
      <c r="H74" s="26">
        <f>SUM(H75:H77)</f>
        <v>180</v>
      </c>
      <c r="I74" s="28">
        <v>0</v>
      </c>
      <c r="J74" s="28">
        <v>0</v>
      </c>
      <c r="K74" s="109" t="s">
        <v>70</v>
      </c>
    </row>
    <row r="75" spans="1:11" ht="15" customHeight="1" x14ac:dyDescent="0.25">
      <c r="A75" s="83"/>
      <c r="B75" s="95"/>
      <c r="C75" s="29" t="s">
        <v>5</v>
      </c>
      <c r="D75" s="91"/>
      <c r="E75" s="91"/>
      <c r="F75" s="26">
        <f t="shared" si="5"/>
        <v>750</v>
      </c>
      <c r="G75" s="26">
        <v>690</v>
      </c>
      <c r="H75" s="26">
        <v>60</v>
      </c>
      <c r="I75" s="28">
        <v>0</v>
      </c>
      <c r="J75" s="28">
        <v>0</v>
      </c>
      <c r="K75" s="109"/>
    </row>
    <row r="76" spans="1:11" x14ac:dyDescent="0.25">
      <c r="A76" s="83"/>
      <c r="B76" s="95"/>
      <c r="C76" s="29" t="s">
        <v>6</v>
      </c>
      <c r="D76" s="91"/>
      <c r="E76" s="91"/>
      <c r="F76" s="26">
        <f t="shared" si="5"/>
        <v>750</v>
      </c>
      <c r="G76" s="30">
        <v>690</v>
      </c>
      <c r="H76" s="30">
        <v>60</v>
      </c>
      <c r="I76" s="28">
        <v>0</v>
      </c>
      <c r="J76" s="28">
        <v>0</v>
      </c>
      <c r="K76" s="109"/>
    </row>
    <row r="77" spans="1:11" x14ac:dyDescent="0.25">
      <c r="A77" s="83"/>
      <c r="B77" s="95"/>
      <c r="C77" s="29" t="s">
        <v>169</v>
      </c>
      <c r="D77" s="92"/>
      <c r="E77" s="92"/>
      <c r="F77" s="26">
        <f t="shared" si="5"/>
        <v>750</v>
      </c>
      <c r="G77" s="30">
        <v>690</v>
      </c>
      <c r="H77" s="30">
        <v>60</v>
      </c>
      <c r="I77" s="28">
        <v>0</v>
      </c>
      <c r="J77" s="28">
        <v>0</v>
      </c>
      <c r="K77" s="109"/>
    </row>
    <row r="78" spans="1:11" ht="15" customHeight="1" x14ac:dyDescent="0.25">
      <c r="A78" s="82" t="s">
        <v>77</v>
      </c>
      <c r="B78" s="94" t="s">
        <v>78</v>
      </c>
      <c r="C78" s="27" t="s">
        <v>37</v>
      </c>
      <c r="D78" s="90" t="s">
        <v>43</v>
      </c>
      <c r="E78" s="90" t="s">
        <v>79</v>
      </c>
      <c r="F78" s="26">
        <f t="shared" si="5"/>
        <v>4312.5</v>
      </c>
      <c r="G78" s="26">
        <f>SUM(G79:G81)</f>
        <v>3967.5</v>
      </c>
      <c r="H78" s="26">
        <f>SUM(H79:H81)</f>
        <v>345</v>
      </c>
      <c r="I78" s="28">
        <v>0</v>
      </c>
      <c r="J78" s="28">
        <v>0</v>
      </c>
      <c r="K78" s="109" t="s">
        <v>70</v>
      </c>
    </row>
    <row r="79" spans="1:11" ht="15" customHeight="1" x14ac:dyDescent="0.25">
      <c r="A79" s="83"/>
      <c r="B79" s="95"/>
      <c r="C79" s="29" t="s">
        <v>5</v>
      </c>
      <c r="D79" s="91"/>
      <c r="E79" s="91"/>
      <c r="F79" s="26">
        <f t="shared" si="5"/>
        <v>1437.5</v>
      </c>
      <c r="G79" s="26">
        <v>1322.5</v>
      </c>
      <c r="H79" s="26">
        <v>115</v>
      </c>
      <c r="I79" s="28">
        <v>0</v>
      </c>
      <c r="J79" s="28">
        <v>0</v>
      </c>
      <c r="K79" s="109"/>
    </row>
    <row r="80" spans="1:11" x14ac:dyDescent="0.25">
      <c r="A80" s="83"/>
      <c r="B80" s="95"/>
      <c r="C80" s="29" t="s">
        <v>6</v>
      </c>
      <c r="D80" s="91"/>
      <c r="E80" s="91"/>
      <c r="F80" s="26">
        <f t="shared" si="5"/>
        <v>1437.5</v>
      </c>
      <c r="G80" s="30">
        <v>1322.5</v>
      </c>
      <c r="H80" s="30">
        <v>115</v>
      </c>
      <c r="I80" s="28">
        <v>0</v>
      </c>
      <c r="J80" s="28">
        <v>0</v>
      </c>
      <c r="K80" s="109"/>
    </row>
    <row r="81" spans="1:11" x14ac:dyDescent="0.25">
      <c r="A81" s="83"/>
      <c r="B81" s="95"/>
      <c r="C81" s="29" t="s">
        <v>169</v>
      </c>
      <c r="D81" s="92"/>
      <c r="E81" s="92"/>
      <c r="F81" s="26">
        <f t="shared" si="5"/>
        <v>1437.5</v>
      </c>
      <c r="G81" s="30">
        <v>1322.5</v>
      </c>
      <c r="H81" s="30">
        <v>115</v>
      </c>
      <c r="I81" s="30">
        <f>I82+I91</f>
        <v>0</v>
      </c>
      <c r="J81" s="30">
        <f>J82+J91</f>
        <v>0</v>
      </c>
      <c r="K81" s="109"/>
    </row>
    <row r="82" spans="1:11" ht="30" customHeight="1" x14ac:dyDescent="0.25">
      <c r="A82" s="96" t="s">
        <v>20</v>
      </c>
      <c r="B82" s="85" t="s">
        <v>80</v>
      </c>
      <c r="C82" s="60" t="s">
        <v>37</v>
      </c>
      <c r="D82" s="90" t="s">
        <v>47</v>
      </c>
      <c r="E82" s="90" t="s">
        <v>244</v>
      </c>
      <c r="F82" s="30">
        <f t="shared" si="5"/>
        <v>0</v>
      </c>
      <c r="G82" s="30">
        <f>SUM(G83:G85)</f>
        <v>0</v>
      </c>
      <c r="H82" s="30">
        <f>SUM(H83:H85)</f>
        <v>0</v>
      </c>
      <c r="I82" s="30">
        <v>0</v>
      </c>
      <c r="J82" s="30">
        <v>0</v>
      </c>
      <c r="K82" s="93"/>
    </row>
    <row r="83" spans="1:11" ht="15" customHeight="1" x14ac:dyDescent="0.25">
      <c r="A83" s="96"/>
      <c r="B83" s="86"/>
      <c r="C83" s="29" t="s">
        <v>5</v>
      </c>
      <c r="D83" s="91"/>
      <c r="E83" s="91"/>
      <c r="F83" s="28">
        <f t="shared" ref="F83:F146" si="15">G83+H83</f>
        <v>0</v>
      </c>
      <c r="G83" s="28">
        <f>G87+G91</f>
        <v>0</v>
      </c>
      <c r="H83" s="28">
        <f>H87+H91</f>
        <v>0</v>
      </c>
      <c r="I83" s="28">
        <f>SUM(I84:I86)</f>
        <v>0</v>
      </c>
      <c r="J83" s="28">
        <f>SUM(J84:J86)</f>
        <v>0</v>
      </c>
      <c r="K83" s="93"/>
    </row>
    <row r="84" spans="1:11" x14ac:dyDescent="0.25">
      <c r="A84" s="96"/>
      <c r="B84" s="86"/>
      <c r="C84" s="29" t="s">
        <v>6</v>
      </c>
      <c r="D84" s="91"/>
      <c r="E84" s="91"/>
      <c r="F84" s="28">
        <f t="shared" si="15"/>
        <v>0</v>
      </c>
      <c r="G84" s="28">
        <f t="shared" ref="G84:H84" si="16">G88+G92</f>
        <v>0</v>
      </c>
      <c r="H84" s="28">
        <f t="shared" si="16"/>
        <v>0</v>
      </c>
      <c r="I84" s="28">
        <v>0</v>
      </c>
      <c r="J84" s="28">
        <v>0</v>
      </c>
      <c r="K84" s="93"/>
    </row>
    <row r="85" spans="1:11" x14ac:dyDescent="0.25">
      <c r="A85" s="96"/>
      <c r="B85" s="87"/>
      <c r="C85" s="29" t="s">
        <v>169</v>
      </c>
      <c r="D85" s="92"/>
      <c r="E85" s="92"/>
      <c r="F85" s="28">
        <f t="shared" si="15"/>
        <v>0</v>
      </c>
      <c r="G85" s="28">
        <f t="shared" ref="G85:H85" si="17">G89+G93</f>
        <v>0</v>
      </c>
      <c r="H85" s="28">
        <f t="shared" si="17"/>
        <v>0</v>
      </c>
      <c r="I85" s="28">
        <v>0</v>
      </c>
      <c r="J85" s="28">
        <v>0</v>
      </c>
      <c r="K85" s="93"/>
    </row>
    <row r="86" spans="1:11" ht="15" customHeight="1" x14ac:dyDescent="0.25">
      <c r="A86" s="82" t="s">
        <v>81</v>
      </c>
      <c r="B86" s="94" t="s">
        <v>82</v>
      </c>
      <c r="C86" s="27" t="s">
        <v>37</v>
      </c>
      <c r="D86" s="90" t="s">
        <v>47</v>
      </c>
      <c r="E86" s="90" t="s">
        <v>83</v>
      </c>
      <c r="F86" s="28">
        <f t="shared" si="15"/>
        <v>0</v>
      </c>
      <c r="G86" s="28">
        <f>SUM(G87:G89)</f>
        <v>0</v>
      </c>
      <c r="H86" s="28">
        <f>SUM(H87:H89)</f>
        <v>0</v>
      </c>
      <c r="I86" s="28">
        <v>0</v>
      </c>
      <c r="J86" s="28">
        <v>0</v>
      </c>
      <c r="K86" s="109" t="s">
        <v>70</v>
      </c>
    </row>
    <row r="87" spans="1:11" ht="15" customHeight="1" x14ac:dyDescent="0.25">
      <c r="A87" s="83"/>
      <c r="B87" s="95"/>
      <c r="C87" s="29" t="s">
        <v>5</v>
      </c>
      <c r="D87" s="91"/>
      <c r="E87" s="91"/>
      <c r="F87" s="28">
        <f t="shared" si="15"/>
        <v>0</v>
      </c>
      <c r="G87" s="28">
        <v>0</v>
      </c>
      <c r="H87" s="28">
        <v>0</v>
      </c>
      <c r="I87" s="28">
        <f>SUM(I88:I90)</f>
        <v>0</v>
      </c>
      <c r="J87" s="28">
        <f>SUM(J88:J90)</f>
        <v>0</v>
      </c>
      <c r="K87" s="109"/>
    </row>
    <row r="88" spans="1:11" x14ac:dyDescent="0.25">
      <c r="A88" s="83"/>
      <c r="B88" s="95"/>
      <c r="C88" s="29" t="s">
        <v>6</v>
      </c>
      <c r="D88" s="91"/>
      <c r="E88" s="91"/>
      <c r="F88" s="28">
        <f t="shared" si="15"/>
        <v>0</v>
      </c>
      <c r="G88" s="28">
        <v>0</v>
      </c>
      <c r="H88" s="28">
        <v>0</v>
      </c>
      <c r="I88" s="30">
        <v>0</v>
      </c>
      <c r="J88" s="30">
        <v>0</v>
      </c>
      <c r="K88" s="109"/>
    </row>
    <row r="89" spans="1:11" x14ac:dyDescent="0.25">
      <c r="A89" s="83"/>
      <c r="B89" s="95"/>
      <c r="C89" s="29" t="s">
        <v>169</v>
      </c>
      <c r="D89" s="92"/>
      <c r="E89" s="92"/>
      <c r="F89" s="28">
        <f t="shared" si="15"/>
        <v>0</v>
      </c>
      <c r="G89" s="28">
        <v>0</v>
      </c>
      <c r="H89" s="28">
        <v>0</v>
      </c>
      <c r="I89" s="28">
        <v>0</v>
      </c>
      <c r="J89" s="28">
        <v>0</v>
      </c>
      <c r="K89" s="109"/>
    </row>
    <row r="90" spans="1:11" ht="15" customHeight="1" x14ac:dyDescent="0.25">
      <c r="A90" s="82" t="s">
        <v>84</v>
      </c>
      <c r="B90" s="94" t="s">
        <v>85</v>
      </c>
      <c r="C90" s="27" t="s">
        <v>37</v>
      </c>
      <c r="D90" s="90" t="s">
        <v>47</v>
      </c>
      <c r="E90" s="90" t="s">
        <v>86</v>
      </c>
      <c r="F90" s="28">
        <f t="shared" si="15"/>
        <v>0</v>
      </c>
      <c r="G90" s="28">
        <f>SUM(G91:G93)</f>
        <v>0</v>
      </c>
      <c r="H90" s="28">
        <f>SUM(H91:H93)</f>
        <v>0</v>
      </c>
      <c r="I90" s="28">
        <v>0</v>
      </c>
      <c r="J90" s="28">
        <v>0</v>
      </c>
      <c r="K90" s="109" t="s">
        <v>70</v>
      </c>
    </row>
    <row r="91" spans="1:11" ht="15" customHeight="1" x14ac:dyDescent="0.25">
      <c r="A91" s="83"/>
      <c r="B91" s="95"/>
      <c r="C91" s="29" t="s">
        <v>5</v>
      </c>
      <c r="D91" s="91"/>
      <c r="E91" s="91"/>
      <c r="F91" s="28">
        <f t="shared" si="15"/>
        <v>0</v>
      </c>
      <c r="G91" s="28">
        <v>0</v>
      </c>
      <c r="H91" s="28">
        <v>0</v>
      </c>
      <c r="I91" s="28">
        <v>0</v>
      </c>
      <c r="J91" s="28">
        <v>0</v>
      </c>
      <c r="K91" s="109"/>
    </row>
    <row r="92" spans="1:11" x14ac:dyDescent="0.25">
      <c r="A92" s="83"/>
      <c r="B92" s="95"/>
      <c r="C92" s="29" t="s">
        <v>6</v>
      </c>
      <c r="D92" s="91"/>
      <c r="E92" s="91"/>
      <c r="F92" s="28">
        <f t="shared" si="15"/>
        <v>0</v>
      </c>
      <c r="G92" s="28">
        <v>0</v>
      </c>
      <c r="H92" s="28">
        <v>0</v>
      </c>
      <c r="I92" s="28">
        <f>SUM(I93:I95)</f>
        <v>0</v>
      </c>
      <c r="J92" s="28">
        <f>SUM(J93:J95)</f>
        <v>0</v>
      </c>
      <c r="K92" s="109"/>
    </row>
    <row r="93" spans="1:11" x14ac:dyDescent="0.25">
      <c r="A93" s="83"/>
      <c r="B93" s="95"/>
      <c r="C93" s="29" t="s">
        <v>169</v>
      </c>
      <c r="D93" s="92"/>
      <c r="E93" s="92"/>
      <c r="F93" s="28">
        <f t="shared" si="15"/>
        <v>0</v>
      </c>
      <c r="G93" s="28">
        <v>0</v>
      </c>
      <c r="H93" s="28">
        <v>0</v>
      </c>
      <c r="I93" s="30">
        <v>0</v>
      </c>
      <c r="J93" s="30">
        <v>0</v>
      </c>
      <c r="K93" s="109"/>
    </row>
    <row r="94" spans="1:11" ht="60" customHeight="1" x14ac:dyDescent="0.25">
      <c r="A94" s="100" t="s">
        <v>87</v>
      </c>
      <c r="B94" s="97" t="s">
        <v>233</v>
      </c>
      <c r="C94" s="59" t="s">
        <v>37</v>
      </c>
      <c r="D94" s="103" t="s">
        <v>231</v>
      </c>
      <c r="E94" s="103" t="s">
        <v>232</v>
      </c>
      <c r="F94" s="25">
        <f t="shared" si="15"/>
        <v>0</v>
      </c>
      <c r="G94" s="25">
        <f>SUM(G95:G97)</f>
        <v>0</v>
      </c>
      <c r="H94" s="25">
        <f>SUM(H95:H97)</f>
        <v>0</v>
      </c>
      <c r="I94" s="62">
        <v>0</v>
      </c>
      <c r="J94" s="62">
        <v>0</v>
      </c>
      <c r="K94" s="93"/>
    </row>
    <row r="95" spans="1:11" ht="15" customHeight="1" x14ac:dyDescent="0.25">
      <c r="A95" s="101"/>
      <c r="B95" s="98"/>
      <c r="C95" s="34" t="s">
        <v>5</v>
      </c>
      <c r="D95" s="103"/>
      <c r="E95" s="103"/>
      <c r="F95" s="62">
        <f t="shared" si="15"/>
        <v>0</v>
      </c>
      <c r="G95" s="62">
        <f>G99+G111+G127</f>
        <v>0</v>
      </c>
      <c r="H95" s="62">
        <f>H99+H111+H127</f>
        <v>0</v>
      </c>
      <c r="I95" s="62">
        <v>0</v>
      </c>
      <c r="J95" s="62">
        <v>0</v>
      </c>
      <c r="K95" s="93"/>
    </row>
    <row r="96" spans="1:11" x14ac:dyDescent="0.25">
      <c r="A96" s="101"/>
      <c r="B96" s="98"/>
      <c r="C96" s="34" t="s">
        <v>6</v>
      </c>
      <c r="D96" s="103"/>
      <c r="E96" s="103"/>
      <c r="F96" s="62">
        <f t="shared" si="15"/>
        <v>0</v>
      </c>
      <c r="G96" s="62">
        <f>G100+G112+G128</f>
        <v>0</v>
      </c>
      <c r="H96" s="62">
        <f t="shared" ref="H96" si="18">H100+H112+H128</f>
        <v>0</v>
      </c>
      <c r="I96" s="62">
        <f>SUM(I97:I99)</f>
        <v>0</v>
      </c>
      <c r="J96" s="62">
        <f>SUM(J97:J99)</f>
        <v>0</v>
      </c>
      <c r="K96" s="93"/>
    </row>
    <row r="97" spans="1:11" x14ac:dyDescent="0.25">
      <c r="A97" s="102"/>
      <c r="B97" s="99"/>
      <c r="C97" s="34" t="s">
        <v>169</v>
      </c>
      <c r="D97" s="103"/>
      <c r="E97" s="103"/>
      <c r="F97" s="62">
        <f t="shared" si="15"/>
        <v>0</v>
      </c>
      <c r="G97" s="62">
        <f t="shared" ref="G97:H97" si="19">G101+G113+G129</f>
        <v>0</v>
      </c>
      <c r="H97" s="62">
        <f t="shared" si="19"/>
        <v>0</v>
      </c>
      <c r="I97" s="25">
        <v>0</v>
      </c>
      <c r="J97" s="25">
        <v>0</v>
      </c>
      <c r="K97" s="93"/>
    </row>
    <row r="98" spans="1:11" ht="30" customHeight="1" x14ac:dyDescent="0.25">
      <c r="A98" s="82" t="s">
        <v>88</v>
      </c>
      <c r="B98" s="85" t="s">
        <v>89</v>
      </c>
      <c r="C98" s="60" t="s">
        <v>37</v>
      </c>
      <c r="D98" s="88" t="s">
        <v>92</v>
      </c>
      <c r="E98" s="90" t="s">
        <v>252</v>
      </c>
      <c r="F98" s="30">
        <f t="shared" si="15"/>
        <v>0</v>
      </c>
      <c r="G98" s="30">
        <f>SUM(G99:G101)</f>
        <v>0</v>
      </c>
      <c r="H98" s="30">
        <f>SUM(H99:H101)</f>
        <v>0</v>
      </c>
      <c r="I98" s="28">
        <v>0</v>
      </c>
      <c r="J98" s="28">
        <v>0</v>
      </c>
      <c r="K98" s="93"/>
    </row>
    <row r="99" spans="1:11" ht="15" customHeight="1" x14ac:dyDescent="0.25">
      <c r="A99" s="83"/>
      <c r="B99" s="86"/>
      <c r="C99" s="29" t="s">
        <v>5</v>
      </c>
      <c r="D99" s="89"/>
      <c r="E99" s="91"/>
      <c r="F99" s="28">
        <f t="shared" si="15"/>
        <v>0</v>
      </c>
      <c r="G99" s="28">
        <f>G103+G107</f>
        <v>0</v>
      </c>
      <c r="H99" s="28">
        <f t="shared" ref="H99" si="20">H103+H107</f>
        <v>0</v>
      </c>
      <c r="I99" s="28">
        <v>0</v>
      </c>
      <c r="J99" s="28">
        <v>0</v>
      </c>
      <c r="K99" s="93"/>
    </row>
    <row r="100" spans="1:11" x14ac:dyDescent="0.25">
      <c r="A100" s="83"/>
      <c r="B100" s="86"/>
      <c r="C100" s="29" t="s">
        <v>6</v>
      </c>
      <c r="D100" s="89"/>
      <c r="E100" s="91"/>
      <c r="F100" s="28">
        <f t="shared" si="15"/>
        <v>0</v>
      </c>
      <c r="G100" s="28">
        <f t="shared" ref="G100:H100" si="21">G104+G108</f>
        <v>0</v>
      </c>
      <c r="H100" s="28">
        <f t="shared" si="21"/>
        <v>0</v>
      </c>
      <c r="I100" s="28">
        <f>SUM(I101:I103)</f>
        <v>0</v>
      </c>
      <c r="J100" s="28">
        <f>SUM(J101:J103)</f>
        <v>0</v>
      </c>
      <c r="K100" s="93"/>
    </row>
    <row r="101" spans="1:11" x14ac:dyDescent="0.25">
      <c r="A101" s="84"/>
      <c r="B101" s="87"/>
      <c r="C101" s="29" t="s">
        <v>169</v>
      </c>
      <c r="D101" s="89"/>
      <c r="E101" s="92"/>
      <c r="F101" s="28">
        <f t="shared" si="15"/>
        <v>0</v>
      </c>
      <c r="G101" s="28">
        <f t="shared" ref="G101:H101" si="22">G105+G109</f>
        <v>0</v>
      </c>
      <c r="H101" s="28">
        <f t="shared" si="22"/>
        <v>0</v>
      </c>
      <c r="I101" s="30">
        <v>0</v>
      </c>
      <c r="J101" s="30">
        <v>0</v>
      </c>
      <c r="K101" s="93"/>
    </row>
    <row r="102" spans="1:11" ht="27" customHeight="1" x14ac:dyDescent="0.25">
      <c r="A102" s="82" t="s">
        <v>90</v>
      </c>
      <c r="B102" s="94" t="s">
        <v>91</v>
      </c>
      <c r="C102" s="27" t="s">
        <v>37</v>
      </c>
      <c r="D102" s="88" t="s">
        <v>92</v>
      </c>
      <c r="E102" s="88" t="s">
        <v>93</v>
      </c>
      <c r="F102" s="28">
        <f t="shared" si="15"/>
        <v>0</v>
      </c>
      <c r="G102" s="28">
        <f>SUM(G103:G105)</f>
        <v>0</v>
      </c>
      <c r="H102" s="28">
        <f>SUM(H103:H105)</f>
        <v>0</v>
      </c>
      <c r="I102" s="28">
        <v>0</v>
      </c>
      <c r="J102" s="28">
        <v>0</v>
      </c>
      <c r="K102" s="81" t="s">
        <v>40</v>
      </c>
    </row>
    <row r="103" spans="1:11" ht="15" customHeight="1" x14ac:dyDescent="0.25">
      <c r="A103" s="83"/>
      <c r="B103" s="95"/>
      <c r="C103" s="29" t="s">
        <v>5</v>
      </c>
      <c r="D103" s="89"/>
      <c r="E103" s="89"/>
      <c r="F103" s="28">
        <f t="shared" si="15"/>
        <v>0</v>
      </c>
      <c r="G103" s="28">
        <v>0</v>
      </c>
      <c r="H103" s="28">
        <v>0</v>
      </c>
      <c r="I103" s="28">
        <v>0</v>
      </c>
      <c r="J103" s="28">
        <v>0</v>
      </c>
      <c r="K103" s="81"/>
    </row>
    <row r="104" spans="1:11" x14ac:dyDescent="0.25">
      <c r="A104" s="83"/>
      <c r="B104" s="95"/>
      <c r="C104" s="29" t="s">
        <v>6</v>
      </c>
      <c r="D104" s="89"/>
      <c r="E104" s="89"/>
      <c r="F104" s="28">
        <f t="shared" si="15"/>
        <v>0</v>
      </c>
      <c r="G104" s="28">
        <v>0</v>
      </c>
      <c r="H104" s="28">
        <v>0</v>
      </c>
      <c r="I104" s="30">
        <f>I105+I126+I143</f>
        <v>0</v>
      </c>
      <c r="J104" s="30">
        <f>J105+J126+J143</f>
        <v>0</v>
      </c>
      <c r="K104" s="81"/>
    </row>
    <row r="105" spans="1:11" x14ac:dyDescent="0.25">
      <c r="A105" s="83"/>
      <c r="B105" s="95"/>
      <c r="C105" s="29" t="s">
        <v>169</v>
      </c>
      <c r="D105" s="89"/>
      <c r="E105" s="89"/>
      <c r="F105" s="28">
        <f t="shared" si="15"/>
        <v>0</v>
      </c>
      <c r="G105" s="28">
        <v>0</v>
      </c>
      <c r="H105" s="28">
        <v>0</v>
      </c>
      <c r="I105" s="30">
        <f>I106+I110+I114+I118+I122</f>
        <v>0</v>
      </c>
      <c r="J105" s="30">
        <f>J106+J110+J114+J118+J122</f>
        <v>0</v>
      </c>
      <c r="K105" s="81"/>
    </row>
    <row r="106" spans="1:11" ht="29.25" customHeight="1" x14ac:dyDescent="0.25">
      <c r="A106" s="82" t="s">
        <v>94</v>
      </c>
      <c r="B106" s="94" t="s">
        <v>95</v>
      </c>
      <c r="C106" s="27" t="s">
        <v>37</v>
      </c>
      <c r="D106" s="88" t="s">
        <v>92</v>
      </c>
      <c r="E106" s="88" t="s">
        <v>96</v>
      </c>
      <c r="F106" s="28">
        <f t="shared" si="15"/>
        <v>0</v>
      </c>
      <c r="G106" s="28">
        <f>SUM(G107:G109)</f>
        <v>0</v>
      </c>
      <c r="H106" s="28">
        <f>SUM(H107:H109)</f>
        <v>0</v>
      </c>
      <c r="I106" s="30">
        <f>SUM(I107:I109)</f>
        <v>0</v>
      </c>
      <c r="J106" s="30">
        <f>SUM(J107:J109)</f>
        <v>0</v>
      </c>
      <c r="K106" s="81" t="s">
        <v>40</v>
      </c>
    </row>
    <row r="107" spans="1:11" ht="15" customHeight="1" x14ac:dyDescent="0.25">
      <c r="A107" s="83"/>
      <c r="B107" s="95"/>
      <c r="C107" s="29" t="s">
        <v>5</v>
      </c>
      <c r="D107" s="89"/>
      <c r="E107" s="89"/>
      <c r="F107" s="26">
        <f t="shared" si="15"/>
        <v>0</v>
      </c>
      <c r="G107" s="26">
        <v>0</v>
      </c>
      <c r="H107" s="26">
        <v>0</v>
      </c>
      <c r="I107" s="30">
        <v>0</v>
      </c>
      <c r="J107" s="30">
        <v>0</v>
      </c>
      <c r="K107" s="81"/>
    </row>
    <row r="108" spans="1:11" x14ac:dyDescent="0.25">
      <c r="A108" s="83"/>
      <c r="B108" s="95"/>
      <c r="C108" s="29" t="s">
        <v>6</v>
      </c>
      <c r="D108" s="89"/>
      <c r="E108" s="89"/>
      <c r="F108" s="28">
        <f t="shared" si="15"/>
        <v>0</v>
      </c>
      <c r="G108" s="28">
        <v>0</v>
      </c>
      <c r="H108" s="28">
        <v>0</v>
      </c>
      <c r="I108" s="30">
        <v>0</v>
      </c>
      <c r="J108" s="30">
        <v>0</v>
      </c>
      <c r="K108" s="81"/>
    </row>
    <row r="109" spans="1:11" x14ac:dyDescent="0.25">
      <c r="A109" s="83"/>
      <c r="B109" s="95"/>
      <c r="C109" s="29" t="s">
        <v>169</v>
      </c>
      <c r="D109" s="89"/>
      <c r="E109" s="89"/>
      <c r="F109" s="28">
        <f t="shared" si="15"/>
        <v>0</v>
      </c>
      <c r="G109" s="28">
        <v>0</v>
      </c>
      <c r="H109" s="28">
        <v>0</v>
      </c>
      <c r="I109" s="30">
        <v>0</v>
      </c>
      <c r="J109" s="30">
        <v>0</v>
      </c>
      <c r="K109" s="81"/>
    </row>
    <row r="110" spans="1:11" ht="30" customHeight="1" x14ac:dyDescent="0.25">
      <c r="A110" s="82" t="s">
        <v>97</v>
      </c>
      <c r="B110" s="85" t="s">
        <v>98</v>
      </c>
      <c r="C110" s="60" t="s">
        <v>37</v>
      </c>
      <c r="D110" s="88" t="s">
        <v>101</v>
      </c>
      <c r="E110" s="90" t="s">
        <v>100</v>
      </c>
      <c r="F110" s="30">
        <f t="shared" si="15"/>
        <v>0</v>
      </c>
      <c r="G110" s="30">
        <f>SUM(G111:G113)</f>
        <v>0</v>
      </c>
      <c r="H110" s="30">
        <f>SUM(H111:H113)</f>
        <v>0</v>
      </c>
      <c r="I110" s="30">
        <f>SUM(I111:I113)</f>
        <v>0</v>
      </c>
      <c r="J110" s="30">
        <f>SUM(J111:J113)</f>
        <v>0</v>
      </c>
      <c r="K110" s="93"/>
    </row>
    <row r="111" spans="1:11" ht="15" customHeight="1" x14ac:dyDescent="0.25">
      <c r="A111" s="83"/>
      <c r="B111" s="86"/>
      <c r="C111" s="29" t="s">
        <v>5</v>
      </c>
      <c r="D111" s="89"/>
      <c r="E111" s="91"/>
      <c r="F111" s="28">
        <f t="shared" si="15"/>
        <v>0</v>
      </c>
      <c r="G111" s="28">
        <f>G115+G119+G123</f>
        <v>0</v>
      </c>
      <c r="H111" s="28">
        <f>H115+H119+H123</f>
        <v>0</v>
      </c>
      <c r="I111" s="30">
        <v>0</v>
      </c>
      <c r="J111" s="30">
        <v>0</v>
      </c>
      <c r="K111" s="93"/>
    </row>
    <row r="112" spans="1:11" x14ac:dyDescent="0.25">
      <c r="A112" s="83"/>
      <c r="B112" s="86"/>
      <c r="C112" s="29" t="s">
        <v>6</v>
      </c>
      <c r="D112" s="89"/>
      <c r="E112" s="91"/>
      <c r="F112" s="28">
        <f t="shared" si="15"/>
        <v>0</v>
      </c>
      <c r="G112" s="28">
        <f>G116+G120+G124</f>
        <v>0</v>
      </c>
      <c r="H112" s="28">
        <f t="shared" ref="H112" si="23">H116+H120+H124</f>
        <v>0</v>
      </c>
      <c r="I112" s="30">
        <v>0</v>
      </c>
      <c r="J112" s="30">
        <v>0</v>
      </c>
      <c r="K112" s="93"/>
    </row>
    <row r="113" spans="1:11" x14ac:dyDescent="0.25">
      <c r="A113" s="84"/>
      <c r="B113" s="87"/>
      <c r="C113" s="29" t="s">
        <v>169</v>
      </c>
      <c r="D113" s="89"/>
      <c r="E113" s="92"/>
      <c r="F113" s="28">
        <f t="shared" si="15"/>
        <v>0</v>
      </c>
      <c r="G113" s="28">
        <f t="shared" ref="G113:H113" si="24">G117+G121+G125</f>
        <v>0</v>
      </c>
      <c r="H113" s="28">
        <f t="shared" si="24"/>
        <v>0</v>
      </c>
      <c r="I113" s="30">
        <v>0</v>
      </c>
      <c r="J113" s="30">
        <v>0</v>
      </c>
      <c r="K113" s="93"/>
    </row>
    <row r="114" spans="1:11" x14ac:dyDescent="0.25">
      <c r="A114" s="82" t="s">
        <v>99</v>
      </c>
      <c r="B114" s="94" t="s">
        <v>100</v>
      </c>
      <c r="C114" s="27" t="s">
        <v>37</v>
      </c>
      <c r="D114" s="88" t="s">
        <v>101</v>
      </c>
      <c r="E114" s="88" t="s">
        <v>93</v>
      </c>
      <c r="F114" s="28">
        <f t="shared" si="15"/>
        <v>0</v>
      </c>
      <c r="G114" s="28">
        <f>SUM(G115:G117)</f>
        <v>0</v>
      </c>
      <c r="H114" s="28">
        <f>SUM(H115:H117)</f>
        <v>0</v>
      </c>
      <c r="I114" s="30">
        <f>SUM(I115:I117)</f>
        <v>0</v>
      </c>
      <c r="J114" s="30">
        <f>SUM(J115:J117)</f>
        <v>0</v>
      </c>
      <c r="K114" s="81" t="s">
        <v>63</v>
      </c>
    </row>
    <row r="115" spans="1:11" ht="15" customHeight="1" x14ac:dyDescent="0.25">
      <c r="A115" s="83"/>
      <c r="B115" s="95"/>
      <c r="C115" s="29" t="s">
        <v>5</v>
      </c>
      <c r="D115" s="89"/>
      <c r="E115" s="89"/>
      <c r="F115" s="26">
        <f t="shared" si="15"/>
        <v>0</v>
      </c>
      <c r="G115" s="26">
        <v>0</v>
      </c>
      <c r="H115" s="26">
        <v>0</v>
      </c>
      <c r="I115" s="30">
        <v>0</v>
      </c>
      <c r="J115" s="30">
        <v>0</v>
      </c>
      <c r="K115" s="81"/>
    </row>
    <row r="116" spans="1:11" x14ac:dyDescent="0.25">
      <c r="A116" s="83"/>
      <c r="B116" s="95"/>
      <c r="C116" s="29" t="s">
        <v>6</v>
      </c>
      <c r="D116" s="89"/>
      <c r="E116" s="89"/>
      <c r="F116" s="28">
        <f t="shared" si="15"/>
        <v>0</v>
      </c>
      <c r="G116" s="28">
        <v>0</v>
      </c>
      <c r="H116" s="28">
        <v>0</v>
      </c>
      <c r="I116" s="30">
        <v>0</v>
      </c>
      <c r="J116" s="30">
        <v>0</v>
      </c>
      <c r="K116" s="81"/>
    </row>
    <row r="117" spans="1:11" x14ac:dyDescent="0.25">
      <c r="A117" s="83"/>
      <c r="B117" s="95"/>
      <c r="C117" s="29" t="s">
        <v>169</v>
      </c>
      <c r="D117" s="89"/>
      <c r="E117" s="89"/>
      <c r="F117" s="28">
        <f t="shared" si="15"/>
        <v>0</v>
      </c>
      <c r="G117" s="28">
        <v>0</v>
      </c>
      <c r="H117" s="28">
        <v>0</v>
      </c>
      <c r="I117" s="30">
        <v>0</v>
      </c>
      <c r="J117" s="30">
        <v>0</v>
      </c>
      <c r="K117" s="81"/>
    </row>
    <row r="118" spans="1:11" x14ac:dyDescent="0.25">
      <c r="A118" s="82" t="s">
        <v>102</v>
      </c>
      <c r="B118" s="94" t="s">
        <v>103</v>
      </c>
      <c r="C118" s="27" t="s">
        <v>37</v>
      </c>
      <c r="D118" s="88" t="s">
        <v>101</v>
      </c>
      <c r="E118" s="88" t="s">
        <v>104</v>
      </c>
      <c r="F118" s="28">
        <f t="shared" si="15"/>
        <v>0</v>
      </c>
      <c r="G118" s="28">
        <f>SUM(G119:G121)</f>
        <v>0</v>
      </c>
      <c r="H118" s="28">
        <f>SUM(H119:H121)</f>
        <v>0</v>
      </c>
      <c r="I118" s="30">
        <f>SUM(I119:I121)</f>
        <v>0</v>
      </c>
      <c r="J118" s="30">
        <f>SUM(J119:J121)</f>
        <v>0</v>
      </c>
      <c r="K118" s="81" t="s">
        <v>105</v>
      </c>
    </row>
    <row r="119" spans="1:11" ht="15" customHeight="1" x14ac:dyDescent="0.25">
      <c r="A119" s="83"/>
      <c r="B119" s="95"/>
      <c r="C119" s="29" t="s">
        <v>5</v>
      </c>
      <c r="D119" s="89"/>
      <c r="E119" s="89"/>
      <c r="F119" s="26">
        <f t="shared" si="15"/>
        <v>0</v>
      </c>
      <c r="G119" s="26">
        <v>0</v>
      </c>
      <c r="H119" s="26">
        <v>0</v>
      </c>
      <c r="I119" s="30">
        <v>0</v>
      </c>
      <c r="J119" s="30">
        <v>0</v>
      </c>
      <c r="K119" s="81"/>
    </row>
    <row r="120" spans="1:11" x14ac:dyDescent="0.25">
      <c r="A120" s="83"/>
      <c r="B120" s="95"/>
      <c r="C120" s="29" t="s">
        <v>6</v>
      </c>
      <c r="D120" s="89"/>
      <c r="E120" s="89"/>
      <c r="F120" s="28">
        <f t="shared" si="15"/>
        <v>0</v>
      </c>
      <c r="G120" s="28">
        <v>0</v>
      </c>
      <c r="H120" s="28">
        <v>0</v>
      </c>
      <c r="I120" s="30">
        <v>0</v>
      </c>
      <c r="J120" s="30">
        <v>0</v>
      </c>
      <c r="K120" s="81"/>
    </row>
    <row r="121" spans="1:11" x14ac:dyDescent="0.25">
      <c r="A121" s="83"/>
      <c r="B121" s="95"/>
      <c r="C121" s="29" t="s">
        <v>169</v>
      </c>
      <c r="D121" s="89"/>
      <c r="E121" s="89"/>
      <c r="F121" s="28">
        <f t="shared" si="15"/>
        <v>0</v>
      </c>
      <c r="G121" s="28">
        <v>0</v>
      </c>
      <c r="H121" s="28">
        <v>0</v>
      </c>
      <c r="I121" s="30">
        <v>0</v>
      </c>
      <c r="J121" s="30">
        <v>0</v>
      </c>
      <c r="K121" s="81"/>
    </row>
    <row r="122" spans="1:11" x14ac:dyDescent="0.25">
      <c r="A122" s="82" t="s">
        <v>106</v>
      </c>
      <c r="B122" s="94" t="s">
        <v>107</v>
      </c>
      <c r="C122" s="27" t="s">
        <v>37</v>
      </c>
      <c r="D122" s="88" t="s">
        <v>101</v>
      </c>
      <c r="E122" s="88" t="s">
        <v>108</v>
      </c>
      <c r="F122" s="28">
        <f t="shared" si="15"/>
        <v>0</v>
      </c>
      <c r="G122" s="28">
        <f>SUM(G123:G125)</f>
        <v>0</v>
      </c>
      <c r="H122" s="28">
        <f>SUM(H123:H125)</f>
        <v>0</v>
      </c>
      <c r="I122" s="30">
        <f>SUM(I123:I125)</f>
        <v>0</v>
      </c>
      <c r="J122" s="30">
        <f>SUM(J123:J125)</f>
        <v>0</v>
      </c>
      <c r="K122" s="81" t="s">
        <v>105</v>
      </c>
    </row>
    <row r="123" spans="1:11" ht="15" customHeight="1" x14ac:dyDescent="0.25">
      <c r="A123" s="83"/>
      <c r="B123" s="95"/>
      <c r="C123" s="29" t="s">
        <v>5</v>
      </c>
      <c r="D123" s="89"/>
      <c r="E123" s="89"/>
      <c r="F123" s="26">
        <f t="shared" si="15"/>
        <v>0</v>
      </c>
      <c r="G123" s="26">
        <v>0</v>
      </c>
      <c r="H123" s="26">
        <v>0</v>
      </c>
      <c r="I123" s="30">
        <v>0</v>
      </c>
      <c r="J123" s="30">
        <v>0</v>
      </c>
      <c r="K123" s="81"/>
    </row>
    <row r="124" spans="1:11" x14ac:dyDescent="0.25">
      <c r="A124" s="83"/>
      <c r="B124" s="95"/>
      <c r="C124" s="29" t="s">
        <v>6</v>
      </c>
      <c r="D124" s="89"/>
      <c r="E124" s="89"/>
      <c r="F124" s="28">
        <f t="shared" si="15"/>
        <v>0</v>
      </c>
      <c r="G124" s="28">
        <v>0</v>
      </c>
      <c r="H124" s="28">
        <v>0</v>
      </c>
      <c r="I124" s="30">
        <v>0</v>
      </c>
      <c r="J124" s="30">
        <v>0</v>
      </c>
      <c r="K124" s="81"/>
    </row>
    <row r="125" spans="1:11" x14ac:dyDescent="0.25">
      <c r="A125" s="83"/>
      <c r="B125" s="95"/>
      <c r="C125" s="29" t="s">
        <v>169</v>
      </c>
      <c r="D125" s="89"/>
      <c r="E125" s="89"/>
      <c r="F125" s="28">
        <f t="shared" si="15"/>
        <v>0</v>
      </c>
      <c r="G125" s="28">
        <v>0</v>
      </c>
      <c r="H125" s="28">
        <v>0</v>
      </c>
      <c r="I125" s="30">
        <v>0</v>
      </c>
      <c r="J125" s="30">
        <v>0</v>
      </c>
      <c r="K125" s="81"/>
    </row>
    <row r="126" spans="1:11" ht="30" customHeight="1" x14ac:dyDescent="0.25">
      <c r="A126" s="82" t="s">
        <v>211</v>
      </c>
      <c r="B126" s="85" t="s">
        <v>215</v>
      </c>
      <c r="C126" s="60" t="s">
        <v>37</v>
      </c>
      <c r="D126" s="88" t="s">
        <v>219</v>
      </c>
      <c r="E126" s="90" t="s">
        <v>216</v>
      </c>
      <c r="F126" s="30">
        <f t="shared" si="15"/>
        <v>0</v>
      </c>
      <c r="G126" s="30">
        <f>SUM(G127:G129)</f>
        <v>0</v>
      </c>
      <c r="H126" s="30">
        <f>SUM(H127:H129)</f>
        <v>0</v>
      </c>
      <c r="I126" s="30">
        <f>I127+I131+I135+I139</f>
        <v>0</v>
      </c>
      <c r="J126" s="30">
        <f>J127+J131+J135+J139</f>
        <v>0</v>
      </c>
      <c r="K126" s="93"/>
    </row>
    <row r="127" spans="1:11" ht="15" customHeight="1" x14ac:dyDescent="0.25">
      <c r="A127" s="83"/>
      <c r="B127" s="86"/>
      <c r="C127" s="29" t="s">
        <v>5</v>
      </c>
      <c r="D127" s="89"/>
      <c r="E127" s="91"/>
      <c r="F127" s="28">
        <f t="shared" si="15"/>
        <v>0</v>
      </c>
      <c r="G127" s="28">
        <f>G131+G135+G139</f>
        <v>0</v>
      </c>
      <c r="H127" s="28">
        <f>H131+H135+H139</f>
        <v>0</v>
      </c>
      <c r="I127" s="30">
        <f>SUM(I128:I130)</f>
        <v>0</v>
      </c>
      <c r="J127" s="30">
        <f>SUM(J128:J130)</f>
        <v>0</v>
      </c>
      <c r="K127" s="93"/>
    </row>
    <row r="128" spans="1:11" x14ac:dyDescent="0.25">
      <c r="A128" s="83"/>
      <c r="B128" s="86"/>
      <c r="C128" s="29" t="s">
        <v>6</v>
      </c>
      <c r="D128" s="89"/>
      <c r="E128" s="91"/>
      <c r="F128" s="28">
        <f t="shared" si="15"/>
        <v>0</v>
      </c>
      <c r="G128" s="28">
        <f t="shared" ref="G128:H128" si="25">G132+G136+G140</f>
        <v>0</v>
      </c>
      <c r="H128" s="28">
        <f t="shared" si="25"/>
        <v>0</v>
      </c>
      <c r="I128" s="30">
        <v>0</v>
      </c>
      <c r="J128" s="30">
        <v>0</v>
      </c>
      <c r="K128" s="93"/>
    </row>
    <row r="129" spans="1:11" x14ac:dyDescent="0.25">
      <c r="A129" s="84"/>
      <c r="B129" s="87"/>
      <c r="C129" s="29" t="s">
        <v>169</v>
      </c>
      <c r="D129" s="89"/>
      <c r="E129" s="92"/>
      <c r="F129" s="28">
        <f t="shared" si="15"/>
        <v>0</v>
      </c>
      <c r="G129" s="28">
        <f>G133+G137+G141</f>
        <v>0</v>
      </c>
      <c r="H129" s="28">
        <f t="shared" ref="H129" si="26">H133+H137+H141</f>
        <v>0</v>
      </c>
      <c r="I129" s="30">
        <v>0</v>
      </c>
      <c r="J129" s="30">
        <v>0</v>
      </c>
      <c r="K129" s="93"/>
    </row>
    <row r="130" spans="1:11" x14ac:dyDescent="0.25">
      <c r="A130" s="82" t="s">
        <v>212</v>
      </c>
      <c r="B130" s="94" t="s">
        <v>216</v>
      </c>
      <c r="C130" s="27" t="s">
        <v>37</v>
      </c>
      <c r="D130" s="88" t="s">
        <v>219</v>
      </c>
      <c r="E130" s="88" t="s">
        <v>220</v>
      </c>
      <c r="F130" s="28">
        <f t="shared" si="15"/>
        <v>0</v>
      </c>
      <c r="G130" s="28">
        <f>SUM(G131:G133)</f>
        <v>0</v>
      </c>
      <c r="H130" s="28">
        <f>SUM(H131:H133)</f>
        <v>0</v>
      </c>
      <c r="I130" s="30">
        <v>0</v>
      </c>
      <c r="J130" s="30">
        <v>0</v>
      </c>
      <c r="K130" s="81" t="s">
        <v>63</v>
      </c>
    </row>
    <row r="131" spans="1:11" ht="15" customHeight="1" x14ac:dyDescent="0.25">
      <c r="A131" s="83"/>
      <c r="B131" s="95"/>
      <c r="C131" s="29" t="s">
        <v>5</v>
      </c>
      <c r="D131" s="89"/>
      <c r="E131" s="89"/>
      <c r="F131" s="30">
        <f t="shared" si="15"/>
        <v>0</v>
      </c>
      <c r="G131" s="30">
        <v>0</v>
      </c>
      <c r="H131" s="30">
        <v>0</v>
      </c>
      <c r="I131" s="30">
        <f>SUM(I132:I134)</f>
        <v>0</v>
      </c>
      <c r="J131" s="30">
        <f>SUM(J132:J134)</f>
        <v>0</v>
      </c>
      <c r="K131" s="81"/>
    </row>
    <row r="132" spans="1:11" x14ac:dyDescent="0.25">
      <c r="A132" s="83"/>
      <c r="B132" s="95"/>
      <c r="C132" s="29" t="s">
        <v>6</v>
      </c>
      <c r="D132" s="89"/>
      <c r="E132" s="89"/>
      <c r="F132" s="28">
        <f t="shared" si="15"/>
        <v>0</v>
      </c>
      <c r="G132" s="28">
        <v>0</v>
      </c>
      <c r="H132" s="28">
        <v>0</v>
      </c>
      <c r="I132" s="30">
        <v>0</v>
      </c>
      <c r="J132" s="30">
        <v>0</v>
      </c>
      <c r="K132" s="81"/>
    </row>
    <row r="133" spans="1:11" x14ac:dyDescent="0.25">
      <c r="A133" s="83"/>
      <c r="B133" s="95"/>
      <c r="C133" s="29" t="s">
        <v>169</v>
      </c>
      <c r="D133" s="89"/>
      <c r="E133" s="89"/>
      <c r="F133" s="28">
        <f t="shared" si="15"/>
        <v>0</v>
      </c>
      <c r="G133" s="28">
        <v>0</v>
      </c>
      <c r="H133" s="28">
        <v>0</v>
      </c>
      <c r="I133" s="30">
        <v>0</v>
      </c>
      <c r="J133" s="30">
        <v>0</v>
      </c>
      <c r="K133" s="81"/>
    </row>
    <row r="134" spans="1:11" x14ac:dyDescent="0.25">
      <c r="A134" s="82" t="s">
        <v>213</v>
      </c>
      <c r="B134" s="94" t="s">
        <v>217</v>
      </c>
      <c r="C134" s="27" t="s">
        <v>37</v>
      </c>
      <c r="D134" s="88" t="s">
        <v>219</v>
      </c>
      <c r="E134" s="88" t="s">
        <v>221</v>
      </c>
      <c r="F134" s="28">
        <f t="shared" si="15"/>
        <v>0</v>
      </c>
      <c r="G134" s="28">
        <f>SUM(G135:G137)</f>
        <v>0</v>
      </c>
      <c r="H134" s="28">
        <f>SUM(H135:H137)</f>
        <v>0</v>
      </c>
      <c r="I134" s="30">
        <v>0</v>
      </c>
      <c r="J134" s="30">
        <v>0</v>
      </c>
      <c r="K134" s="81" t="s">
        <v>105</v>
      </c>
    </row>
    <row r="135" spans="1:11" ht="15" customHeight="1" x14ac:dyDescent="0.25">
      <c r="A135" s="83"/>
      <c r="B135" s="95"/>
      <c r="C135" s="29" t="s">
        <v>5</v>
      </c>
      <c r="D135" s="89"/>
      <c r="E135" s="89"/>
      <c r="F135" s="30">
        <f t="shared" si="15"/>
        <v>0</v>
      </c>
      <c r="G135" s="30">
        <v>0</v>
      </c>
      <c r="H135" s="30">
        <v>0</v>
      </c>
      <c r="I135" s="30">
        <f>SUM(I136:I138)</f>
        <v>0</v>
      </c>
      <c r="J135" s="30">
        <f>SUM(J136:J138)</f>
        <v>0</v>
      </c>
      <c r="K135" s="81"/>
    </row>
    <row r="136" spans="1:11" x14ac:dyDescent="0.25">
      <c r="A136" s="83"/>
      <c r="B136" s="95"/>
      <c r="C136" s="29" t="s">
        <v>6</v>
      </c>
      <c r="D136" s="89"/>
      <c r="E136" s="89"/>
      <c r="F136" s="28">
        <f t="shared" si="15"/>
        <v>0</v>
      </c>
      <c r="G136" s="28">
        <v>0</v>
      </c>
      <c r="H136" s="28">
        <v>0</v>
      </c>
      <c r="I136" s="30">
        <v>0</v>
      </c>
      <c r="J136" s="30">
        <v>0</v>
      </c>
      <c r="K136" s="81"/>
    </row>
    <row r="137" spans="1:11" x14ac:dyDescent="0.25">
      <c r="A137" s="83"/>
      <c r="B137" s="95"/>
      <c r="C137" s="29" t="s">
        <v>169</v>
      </c>
      <c r="D137" s="89"/>
      <c r="E137" s="89"/>
      <c r="F137" s="28">
        <f t="shared" si="15"/>
        <v>0</v>
      </c>
      <c r="G137" s="28">
        <v>0</v>
      </c>
      <c r="H137" s="28">
        <v>0</v>
      </c>
      <c r="I137" s="30">
        <v>0</v>
      </c>
      <c r="J137" s="30">
        <v>0</v>
      </c>
      <c r="K137" s="81"/>
    </row>
    <row r="138" spans="1:11" x14ac:dyDescent="0.25">
      <c r="A138" s="82" t="s">
        <v>214</v>
      </c>
      <c r="B138" s="94" t="s">
        <v>218</v>
      </c>
      <c r="C138" s="27" t="s">
        <v>37</v>
      </c>
      <c r="D138" s="88" t="s">
        <v>51</v>
      </c>
      <c r="E138" s="88" t="s">
        <v>222</v>
      </c>
      <c r="F138" s="28">
        <f t="shared" si="15"/>
        <v>0</v>
      </c>
      <c r="G138" s="28">
        <f>SUM(G139:G141)</f>
        <v>0</v>
      </c>
      <c r="H138" s="28">
        <f>SUM(H139:H141)</f>
        <v>0</v>
      </c>
      <c r="I138" s="30">
        <v>0</v>
      </c>
      <c r="J138" s="30">
        <v>0</v>
      </c>
      <c r="K138" s="81" t="s">
        <v>105</v>
      </c>
    </row>
    <row r="139" spans="1:11" ht="15" customHeight="1" x14ac:dyDescent="0.25">
      <c r="A139" s="83"/>
      <c r="B139" s="95"/>
      <c r="C139" s="29" t="s">
        <v>5</v>
      </c>
      <c r="D139" s="89"/>
      <c r="E139" s="89"/>
      <c r="F139" s="30">
        <f t="shared" si="15"/>
        <v>0</v>
      </c>
      <c r="G139" s="30">
        <v>0</v>
      </c>
      <c r="H139" s="30">
        <v>0</v>
      </c>
      <c r="I139" s="30">
        <f>SUM(I140:I142)</f>
        <v>0</v>
      </c>
      <c r="J139" s="30">
        <f>SUM(J140:J142)</f>
        <v>0</v>
      </c>
      <c r="K139" s="81"/>
    </row>
    <row r="140" spans="1:11" x14ac:dyDescent="0.25">
      <c r="A140" s="83"/>
      <c r="B140" s="95"/>
      <c r="C140" s="29" t="s">
        <v>6</v>
      </c>
      <c r="D140" s="89"/>
      <c r="E140" s="89"/>
      <c r="F140" s="28">
        <f t="shared" si="15"/>
        <v>0</v>
      </c>
      <c r="G140" s="28">
        <v>0</v>
      </c>
      <c r="H140" s="28">
        <v>0</v>
      </c>
      <c r="I140" s="30">
        <v>0</v>
      </c>
      <c r="J140" s="30">
        <v>0</v>
      </c>
      <c r="K140" s="81"/>
    </row>
    <row r="141" spans="1:11" x14ac:dyDescent="0.25">
      <c r="A141" s="83"/>
      <c r="B141" s="95"/>
      <c r="C141" s="29" t="s">
        <v>169</v>
      </c>
      <c r="D141" s="89"/>
      <c r="E141" s="89"/>
      <c r="F141" s="28">
        <f t="shared" si="15"/>
        <v>0</v>
      </c>
      <c r="G141" s="28">
        <v>0</v>
      </c>
      <c r="H141" s="28">
        <v>0</v>
      </c>
      <c r="I141" s="30">
        <v>0</v>
      </c>
      <c r="J141" s="30">
        <v>0</v>
      </c>
      <c r="K141" s="81"/>
    </row>
    <row r="142" spans="1:11" ht="45" customHeight="1" x14ac:dyDescent="0.25">
      <c r="A142" s="100" t="s">
        <v>109</v>
      </c>
      <c r="B142" s="97" t="s">
        <v>223</v>
      </c>
      <c r="C142" s="59" t="s">
        <v>37</v>
      </c>
      <c r="D142" s="103" t="s">
        <v>231</v>
      </c>
      <c r="E142" s="103" t="s">
        <v>245</v>
      </c>
      <c r="F142" s="25">
        <f t="shared" si="15"/>
        <v>87937.5</v>
      </c>
      <c r="G142" s="25">
        <f>SUM(G143:G145)</f>
        <v>80902.5</v>
      </c>
      <c r="H142" s="25">
        <f>SUM(H143:H145)</f>
        <v>7035</v>
      </c>
      <c r="I142" s="25">
        <v>0</v>
      </c>
      <c r="J142" s="25">
        <v>0</v>
      </c>
      <c r="K142" s="93"/>
    </row>
    <row r="143" spans="1:11" ht="15" customHeight="1" x14ac:dyDescent="0.25">
      <c r="A143" s="101"/>
      <c r="B143" s="98"/>
      <c r="C143" s="34" t="s">
        <v>5</v>
      </c>
      <c r="D143" s="103"/>
      <c r="E143" s="103"/>
      <c r="F143" s="62">
        <f t="shared" si="15"/>
        <v>29312.5</v>
      </c>
      <c r="G143" s="62">
        <f t="shared" ref="G143:H145" si="27">G147+G167+G187+G219</f>
        <v>26967.5</v>
      </c>
      <c r="H143" s="62">
        <f t="shared" si="27"/>
        <v>2345</v>
      </c>
      <c r="I143" s="25">
        <f>I144+I148+I152+I156+I160+I164+I168+I172</f>
        <v>0</v>
      </c>
      <c r="J143" s="25">
        <f>J144+J148+J152+J156+J160+J164+J168+J172</f>
        <v>0</v>
      </c>
      <c r="K143" s="93"/>
    </row>
    <row r="144" spans="1:11" x14ac:dyDescent="0.25">
      <c r="A144" s="101"/>
      <c r="B144" s="98"/>
      <c r="C144" s="34" t="s">
        <v>6</v>
      </c>
      <c r="D144" s="103"/>
      <c r="E144" s="103"/>
      <c r="F144" s="62">
        <f t="shared" si="15"/>
        <v>29312.5</v>
      </c>
      <c r="G144" s="62">
        <f t="shared" si="27"/>
        <v>26967.5</v>
      </c>
      <c r="H144" s="62">
        <f t="shared" si="27"/>
        <v>2345</v>
      </c>
      <c r="I144" s="25">
        <f>SUM(I145:I147)</f>
        <v>0</v>
      </c>
      <c r="J144" s="25">
        <f>SUM(J145:J147)</f>
        <v>0</v>
      </c>
      <c r="K144" s="93"/>
    </row>
    <row r="145" spans="1:11" x14ac:dyDescent="0.25">
      <c r="A145" s="102"/>
      <c r="B145" s="99"/>
      <c r="C145" s="34" t="s">
        <v>169</v>
      </c>
      <c r="D145" s="103"/>
      <c r="E145" s="103"/>
      <c r="F145" s="62">
        <f t="shared" si="15"/>
        <v>29312.5</v>
      </c>
      <c r="G145" s="62">
        <f t="shared" si="27"/>
        <v>26967.5</v>
      </c>
      <c r="H145" s="62">
        <f t="shared" si="27"/>
        <v>2345</v>
      </c>
      <c r="I145" s="25">
        <v>0</v>
      </c>
      <c r="J145" s="25">
        <v>0</v>
      </c>
      <c r="K145" s="93"/>
    </row>
    <row r="146" spans="1:11" ht="30" customHeight="1" x14ac:dyDescent="0.25">
      <c r="A146" s="82" t="s">
        <v>110</v>
      </c>
      <c r="B146" s="85" t="s">
        <v>111</v>
      </c>
      <c r="C146" s="60" t="s">
        <v>37</v>
      </c>
      <c r="D146" s="88" t="s">
        <v>219</v>
      </c>
      <c r="E146" s="90" t="s">
        <v>246</v>
      </c>
      <c r="F146" s="30">
        <f t="shared" si="15"/>
        <v>19312.5</v>
      </c>
      <c r="G146" s="30">
        <f>SUM(G147:G149)</f>
        <v>17767.5</v>
      </c>
      <c r="H146" s="30">
        <f>SUM(H147:H149)</f>
        <v>1545</v>
      </c>
      <c r="I146" s="30">
        <v>0</v>
      </c>
      <c r="J146" s="30">
        <v>0</v>
      </c>
      <c r="K146" s="93"/>
    </row>
    <row r="147" spans="1:11" ht="15" customHeight="1" x14ac:dyDescent="0.25">
      <c r="A147" s="83"/>
      <c r="B147" s="86"/>
      <c r="C147" s="29" t="s">
        <v>5</v>
      </c>
      <c r="D147" s="89"/>
      <c r="E147" s="91"/>
      <c r="F147" s="28">
        <f t="shared" ref="F147:F201" si="28">G147+H147</f>
        <v>6437.5</v>
      </c>
      <c r="G147" s="28">
        <f>G151+G155+G163</f>
        <v>5922.5</v>
      </c>
      <c r="H147" s="28">
        <f>H151+H155+H163</f>
        <v>515</v>
      </c>
      <c r="I147" s="30">
        <v>0</v>
      </c>
      <c r="J147" s="30">
        <v>0</v>
      </c>
      <c r="K147" s="93"/>
    </row>
    <row r="148" spans="1:11" x14ac:dyDescent="0.25">
      <c r="A148" s="83"/>
      <c r="B148" s="86"/>
      <c r="C148" s="29" t="s">
        <v>6</v>
      </c>
      <c r="D148" s="89"/>
      <c r="E148" s="91"/>
      <c r="F148" s="28">
        <f t="shared" si="28"/>
        <v>6437.5</v>
      </c>
      <c r="G148" s="28">
        <f t="shared" ref="G148:H148" si="29">G152+G156+G164</f>
        <v>5922.5</v>
      </c>
      <c r="H148" s="28">
        <f t="shared" si="29"/>
        <v>515</v>
      </c>
      <c r="I148" s="30">
        <f>SUM(I149:I151)</f>
        <v>0</v>
      </c>
      <c r="J148" s="30">
        <f>SUM(J149:J151)</f>
        <v>0</v>
      </c>
      <c r="K148" s="93"/>
    </row>
    <row r="149" spans="1:11" x14ac:dyDescent="0.25">
      <c r="A149" s="84"/>
      <c r="B149" s="87"/>
      <c r="C149" s="29" t="s">
        <v>169</v>
      </c>
      <c r="D149" s="89"/>
      <c r="E149" s="92"/>
      <c r="F149" s="28">
        <f t="shared" si="28"/>
        <v>6437.5</v>
      </c>
      <c r="G149" s="28">
        <f t="shared" ref="G149:H149" si="30">G153+G157+G165</f>
        <v>5922.5</v>
      </c>
      <c r="H149" s="28">
        <f t="shared" si="30"/>
        <v>515</v>
      </c>
      <c r="I149" s="30">
        <v>0</v>
      </c>
      <c r="J149" s="30">
        <v>0</v>
      </c>
      <c r="K149" s="93"/>
    </row>
    <row r="150" spans="1:11" x14ac:dyDescent="0.25">
      <c r="A150" s="82" t="s">
        <v>112</v>
      </c>
      <c r="B150" s="94" t="s">
        <v>113</v>
      </c>
      <c r="C150" s="27" t="s">
        <v>37</v>
      </c>
      <c r="D150" s="88" t="s">
        <v>114</v>
      </c>
      <c r="E150" s="88" t="s">
        <v>115</v>
      </c>
      <c r="F150" s="26">
        <f t="shared" si="28"/>
        <v>375</v>
      </c>
      <c r="G150" s="26">
        <f>SUM(G151:G153)</f>
        <v>345</v>
      </c>
      <c r="H150" s="26">
        <f>SUM(H151:H153)</f>
        <v>30</v>
      </c>
      <c r="I150" s="30">
        <v>0</v>
      </c>
      <c r="J150" s="30">
        <v>0</v>
      </c>
      <c r="K150" s="81" t="s">
        <v>116</v>
      </c>
    </row>
    <row r="151" spans="1:11" ht="15" customHeight="1" x14ac:dyDescent="0.25">
      <c r="A151" s="83"/>
      <c r="B151" s="95"/>
      <c r="C151" s="29" t="s">
        <v>5</v>
      </c>
      <c r="D151" s="89"/>
      <c r="E151" s="89"/>
      <c r="F151" s="26">
        <f t="shared" si="28"/>
        <v>125</v>
      </c>
      <c r="G151" s="26">
        <v>115</v>
      </c>
      <c r="H151" s="26">
        <v>10</v>
      </c>
      <c r="I151" s="30">
        <v>0</v>
      </c>
      <c r="J151" s="30">
        <v>0</v>
      </c>
      <c r="K151" s="81"/>
    </row>
    <row r="152" spans="1:11" x14ac:dyDescent="0.25">
      <c r="A152" s="83"/>
      <c r="B152" s="95"/>
      <c r="C152" s="29" t="s">
        <v>6</v>
      </c>
      <c r="D152" s="89"/>
      <c r="E152" s="89"/>
      <c r="F152" s="26">
        <f t="shared" si="28"/>
        <v>125</v>
      </c>
      <c r="G152" s="30">
        <v>115</v>
      </c>
      <c r="H152" s="30">
        <v>10</v>
      </c>
      <c r="I152" s="30">
        <f>SUM(I153:I155)</f>
        <v>0</v>
      </c>
      <c r="J152" s="30">
        <f>SUM(J153:J155)</f>
        <v>0</v>
      </c>
      <c r="K152" s="81"/>
    </row>
    <row r="153" spans="1:11" x14ac:dyDescent="0.25">
      <c r="A153" s="83"/>
      <c r="B153" s="95"/>
      <c r="C153" s="29" t="s">
        <v>169</v>
      </c>
      <c r="D153" s="89"/>
      <c r="E153" s="89"/>
      <c r="F153" s="26">
        <f t="shared" si="28"/>
        <v>125</v>
      </c>
      <c r="G153" s="30">
        <v>115</v>
      </c>
      <c r="H153" s="30">
        <v>10</v>
      </c>
      <c r="I153" s="30">
        <v>0</v>
      </c>
      <c r="J153" s="30">
        <v>0</v>
      </c>
      <c r="K153" s="81"/>
    </row>
    <row r="154" spans="1:11" x14ac:dyDescent="0.25">
      <c r="A154" s="82" t="s">
        <v>117</v>
      </c>
      <c r="B154" s="94" t="s">
        <v>118</v>
      </c>
      <c r="C154" s="27" t="s">
        <v>37</v>
      </c>
      <c r="D154" s="88" t="s">
        <v>51</v>
      </c>
      <c r="E154" s="88" t="s">
        <v>119</v>
      </c>
      <c r="F154" s="26">
        <f t="shared" si="28"/>
        <v>16875</v>
      </c>
      <c r="G154" s="26">
        <f>SUM(G155:G157)</f>
        <v>15525</v>
      </c>
      <c r="H154" s="26">
        <f>SUM(H155:H157)</f>
        <v>1350</v>
      </c>
      <c r="I154" s="30">
        <v>0</v>
      </c>
      <c r="J154" s="30">
        <v>0</v>
      </c>
      <c r="K154" s="81" t="s">
        <v>62</v>
      </c>
    </row>
    <row r="155" spans="1:11" ht="15" customHeight="1" x14ac:dyDescent="0.25">
      <c r="A155" s="83"/>
      <c r="B155" s="95"/>
      <c r="C155" s="29" t="s">
        <v>5</v>
      </c>
      <c r="D155" s="89"/>
      <c r="E155" s="89"/>
      <c r="F155" s="26">
        <v>5625</v>
      </c>
      <c r="G155" s="26">
        <v>5175</v>
      </c>
      <c r="H155" s="26">
        <v>450</v>
      </c>
      <c r="I155" s="30">
        <v>0</v>
      </c>
      <c r="J155" s="30">
        <v>0</v>
      </c>
      <c r="K155" s="81"/>
    </row>
    <row r="156" spans="1:11" x14ac:dyDescent="0.25">
      <c r="A156" s="83"/>
      <c r="B156" s="95"/>
      <c r="C156" s="29" t="s">
        <v>6</v>
      </c>
      <c r="D156" s="89"/>
      <c r="E156" s="89"/>
      <c r="F156" s="26">
        <v>5625</v>
      </c>
      <c r="G156" s="26">
        <v>5175</v>
      </c>
      <c r="H156" s="26">
        <v>450</v>
      </c>
      <c r="I156" s="30">
        <f>SUM(I157:I159)</f>
        <v>0</v>
      </c>
      <c r="J156" s="30">
        <f>SUM(J157:J159)</f>
        <v>0</v>
      </c>
      <c r="K156" s="81"/>
    </row>
    <row r="157" spans="1:11" x14ac:dyDescent="0.25">
      <c r="A157" s="83"/>
      <c r="B157" s="95"/>
      <c r="C157" s="29" t="s">
        <v>169</v>
      </c>
      <c r="D157" s="89"/>
      <c r="E157" s="89"/>
      <c r="F157" s="26">
        <v>5625</v>
      </c>
      <c r="G157" s="26">
        <v>5175</v>
      </c>
      <c r="H157" s="31">
        <v>450</v>
      </c>
      <c r="I157" s="30">
        <v>0</v>
      </c>
      <c r="J157" s="30">
        <v>0</v>
      </c>
      <c r="K157" s="81"/>
    </row>
    <row r="158" spans="1:11" x14ac:dyDescent="0.25">
      <c r="A158" s="82" t="s">
        <v>120</v>
      </c>
      <c r="B158" s="94" t="s">
        <v>121</v>
      </c>
      <c r="C158" s="27" t="s">
        <v>37</v>
      </c>
      <c r="D158" s="88" t="s">
        <v>38</v>
      </c>
      <c r="E158" s="88" t="s">
        <v>122</v>
      </c>
      <c r="F158" s="26">
        <f t="shared" si="28"/>
        <v>11250</v>
      </c>
      <c r="G158" s="26">
        <f>SUM(G159:G161)</f>
        <v>10350</v>
      </c>
      <c r="H158" s="26">
        <f>SUM(H159:H161)</f>
        <v>900</v>
      </c>
      <c r="I158" s="30">
        <v>0</v>
      </c>
      <c r="J158" s="30">
        <v>0</v>
      </c>
      <c r="K158" s="81" t="s">
        <v>62</v>
      </c>
    </row>
    <row r="159" spans="1:11" ht="15" customHeight="1" x14ac:dyDescent="0.25">
      <c r="A159" s="83"/>
      <c r="B159" s="95"/>
      <c r="C159" s="29" t="s">
        <v>5</v>
      </c>
      <c r="D159" s="89"/>
      <c r="E159" s="89"/>
      <c r="F159" s="26">
        <f t="shared" si="28"/>
        <v>3750</v>
      </c>
      <c r="G159" s="26">
        <v>3450</v>
      </c>
      <c r="H159" s="26">
        <v>300</v>
      </c>
      <c r="I159" s="30">
        <v>0</v>
      </c>
      <c r="J159" s="30">
        <v>0</v>
      </c>
      <c r="K159" s="81"/>
    </row>
    <row r="160" spans="1:11" x14ac:dyDescent="0.25">
      <c r="A160" s="83"/>
      <c r="B160" s="95"/>
      <c r="C160" s="29" t="s">
        <v>6</v>
      </c>
      <c r="D160" s="89"/>
      <c r="E160" s="89"/>
      <c r="F160" s="26">
        <f t="shared" si="28"/>
        <v>3750</v>
      </c>
      <c r="G160" s="26">
        <v>3450</v>
      </c>
      <c r="H160" s="26">
        <v>300</v>
      </c>
      <c r="I160" s="30">
        <f>SUM(I161:I163)</f>
        <v>0</v>
      </c>
      <c r="J160" s="30">
        <f>SUM(J161:J163)</f>
        <v>0</v>
      </c>
      <c r="K160" s="81"/>
    </row>
    <row r="161" spans="1:522" x14ac:dyDescent="0.25">
      <c r="A161" s="83"/>
      <c r="B161" s="95"/>
      <c r="C161" s="29" t="s">
        <v>169</v>
      </c>
      <c r="D161" s="89"/>
      <c r="E161" s="89"/>
      <c r="F161" s="26">
        <f t="shared" si="28"/>
        <v>3750</v>
      </c>
      <c r="G161" s="26">
        <v>3450</v>
      </c>
      <c r="H161" s="26">
        <v>300</v>
      </c>
      <c r="I161" s="30">
        <v>0</v>
      </c>
      <c r="J161" s="30">
        <v>0</v>
      </c>
      <c r="K161" s="81"/>
    </row>
    <row r="162" spans="1:522" x14ac:dyDescent="0.25">
      <c r="A162" s="88" t="s">
        <v>123</v>
      </c>
      <c r="B162" s="94" t="s">
        <v>253</v>
      </c>
      <c r="C162" s="27" t="s">
        <v>37</v>
      </c>
      <c r="D162" s="88" t="s">
        <v>127</v>
      </c>
      <c r="E162" s="88" t="s">
        <v>128</v>
      </c>
      <c r="F162" s="26">
        <f t="shared" si="28"/>
        <v>2062.5</v>
      </c>
      <c r="G162" s="26">
        <f>SUM(G163:G165)</f>
        <v>1897.5</v>
      </c>
      <c r="H162" s="26">
        <f>SUM(H163:H165)</f>
        <v>165</v>
      </c>
      <c r="I162" s="30">
        <v>0</v>
      </c>
      <c r="J162" s="30">
        <v>0</v>
      </c>
      <c r="K162" s="81" t="s">
        <v>126</v>
      </c>
    </row>
    <row r="163" spans="1:522" x14ac:dyDescent="0.25">
      <c r="A163" s="89"/>
      <c r="B163" s="95"/>
      <c r="C163" s="29" t="s">
        <v>5</v>
      </c>
      <c r="D163" s="89"/>
      <c r="E163" s="89"/>
      <c r="F163" s="26">
        <f t="shared" si="28"/>
        <v>687.5</v>
      </c>
      <c r="G163" s="26">
        <v>632.5</v>
      </c>
      <c r="H163" s="26">
        <v>55</v>
      </c>
      <c r="I163" s="30">
        <v>0</v>
      </c>
      <c r="J163" s="30">
        <v>0</v>
      </c>
      <c r="K163" s="81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32"/>
      <c r="EF163" s="32"/>
      <c r="EG163" s="32"/>
      <c r="EH163" s="32"/>
      <c r="EI163" s="32"/>
      <c r="EJ163" s="32"/>
      <c r="EK163" s="32"/>
      <c r="EL163" s="32"/>
      <c r="EM163" s="32"/>
      <c r="EN163" s="32"/>
      <c r="EO163" s="32"/>
      <c r="EP163" s="32"/>
      <c r="EQ163" s="32"/>
      <c r="ER163" s="32"/>
      <c r="ES163" s="32"/>
      <c r="ET163" s="32"/>
      <c r="EU163" s="32"/>
      <c r="EV163" s="32"/>
      <c r="EW163" s="32"/>
      <c r="EX163" s="32"/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2"/>
      <c r="FK163" s="32"/>
      <c r="FL163" s="32"/>
      <c r="FM163" s="32"/>
      <c r="FN163" s="32"/>
      <c r="FO163" s="32"/>
      <c r="FP163" s="32"/>
      <c r="FQ163" s="32"/>
      <c r="FR163" s="32"/>
      <c r="FS163" s="32"/>
      <c r="FT163" s="32"/>
      <c r="FU163" s="32"/>
      <c r="FV163" s="32"/>
      <c r="FW163" s="32"/>
      <c r="FX163" s="32"/>
      <c r="FY163" s="32"/>
      <c r="FZ163" s="32"/>
      <c r="GA163" s="32"/>
      <c r="GB163" s="32"/>
      <c r="GC163" s="32"/>
      <c r="GD163" s="32"/>
      <c r="GE163" s="32"/>
      <c r="GF163" s="32"/>
      <c r="GG163" s="32"/>
      <c r="GH163" s="32"/>
      <c r="GI163" s="32"/>
      <c r="GJ163" s="32"/>
      <c r="GK163" s="32"/>
      <c r="GL163" s="32"/>
      <c r="GM163" s="32"/>
      <c r="GN163" s="32"/>
      <c r="GO163" s="32"/>
      <c r="GP163" s="32"/>
      <c r="GQ163" s="32"/>
      <c r="GR163" s="32"/>
      <c r="GS163" s="32"/>
      <c r="GT163" s="32"/>
      <c r="GU163" s="32"/>
      <c r="GV163" s="32"/>
      <c r="GW163" s="32"/>
      <c r="GX163" s="32"/>
      <c r="GY163" s="32"/>
      <c r="GZ163" s="32"/>
      <c r="HA163" s="32"/>
      <c r="HB163" s="32"/>
      <c r="HC163" s="32"/>
      <c r="HD163" s="32"/>
      <c r="HE163" s="32"/>
      <c r="HF163" s="32"/>
      <c r="HG163" s="32"/>
      <c r="HH163" s="32"/>
      <c r="HI163" s="32"/>
      <c r="HJ163" s="32"/>
      <c r="HK163" s="32"/>
      <c r="HL163" s="32"/>
      <c r="HM163" s="32"/>
      <c r="HN163" s="32"/>
      <c r="HO163" s="32"/>
      <c r="HP163" s="32"/>
      <c r="HQ163" s="32"/>
      <c r="HR163" s="32"/>
      <c r="HS163" s="32"/>
      <c r="HT163" s="32"/>
      <c r="HU163" s="32"/>
      <c r="HV163" s="32"/>
      <c r="HW163" s="32"/>
      <c r="HX163" s="32"/>
      <c r="HY163" s="32"/>
      <c r="HZ163" s="32"/>
      <c r="IA163" s="32"/>
      <c r="IB163" s="32"/>
      <c r="IC163" s="32"/>
      <c r="ID163" s="32"/>
      <c r="IE163" s="32"/>
      <c r="IF163" s="32"/>
      <c r="IG163" s="32"/>
      <c r="IH163" s="32"/>
      <c r="II163" s="32"/>
      <c r="IJ163" s="32"/>
      <c r="IK163" s="32"/>
      <c r="IL163" s="32"/>
      <c r="IM163" s="32"/>
      <c r="IN163" s="32"/>
      <c r="IO163" s="32"/>
      <c r="IP163" s="32"/>
      <c r="IQ163" s="32"/>
      <c r="IR163" s="32"/>
      <c r="IS163" s="32"/>
      <c r="IT163" s="32"/>
      <c r="IU163" s="32"/>
      <c r="IV163" s="32"/>
      <c r="IW163" s="32"/>
      <c r="IX163" s="32"/>
      <c r="IY163" s="32"/>
      <c r="IZ163" s="32"/>
      <c r="JA163" s="32"/>
      <c r="JB163" s="32"/>
      <c r="JC163" s="32"/>
      <c r="JD163" s="32"/>
      <c r="JE163" s="32"/>
      <c r="JF163" s="32"/>
      <c r="JG163" s="32"/>
      <c r="JH163" s="32"/>
      <c r="JI163" s="32"/>
      <c r="JJ163" s="32"/>
      <c r="JK163" s="32"/>
      <c r="JL163" s="32"/>
      <c r="JM163" s="32"/>
      <c r="JN163" s="32"/>
      <c r="JO163" s="32"/>
      <c r="JP163" s="32"/>
      <c r="JQ163" s="32"/>
      <c r="JR163" s="32"/>
      <c r="JS163" s="32"/>
      <c r="JT163" s="32"/>
      <c r="JU163" s="32"/>
      <c r="JV163" s="32"/>
      <c r="JW163" s="32"/>
      <c r="JX163" s="32"/>
      <c r="JY163" s="32"/>
      <c r="JZ163" s="32"/>
      <c r="KA163" s="32"/>
      <c r="KB163" s="32"/>
      <c r="KC163" s="32"/>
      <c r="KD163" s="32"/>
      <c r="KE163" s="32"/>
      <c r="KF163" s="32"/>
      <c r="KG163" s="32"/>
      <c r="KH163" s="32"/>
      <c r="KI163" s="32"/>
      <c r="KJ163" s="32"/>
      <c r="KK163" s="32"/>
      <c r="KL163" s="32"/>
      <c r="KM163" s="32"/>
      <c r="KN163" s="32"/>
      <c r="KO163" s="32"/>
      <c r="KP163" s="32"/>
      <c r="KQ163" s="32"/>
      <c r="KR163" s="32"/>
      <c r="KS163" s="32"/>
      <c r="KT163" s="32"/>
      <c r="KU163" s="32"/>
      <c r="KV163" s="32"/>
      <c r="KW163" s="32"/>
      <c r="KX163" s="32"/>
      <c r="KY163" s="32"/>
      <c r="KZ163" s="32"/>
      <c r="LA163" s="32"/>
      <c r="LB163" s="32"/>
      <c r="LC163" s="32"/>
      <c r="LD163" s="32"/>
      <c r="LE163" s="32"/>
      <c r="LF163" s="32"/>
      <c r="LG163" s="32"/>
      <c r="LH163" s="32"/>
      <c r="LI163" s="32"/>
      <c r="LJ163" s="32"/>
      <c r="LK163" s="32"/>
      <c r="LL163" s="32"/>
      <c r="LM163" s="32"/>
      <c r="LN163" s="32"/>
      <c r="LO163" s="32"/>
      <c r="LP163" s="32"/>
      <c r="LQ163" s="32"/>
      <c r="LR163" s="32"/>
      <c r="LS163" s="32"/>
      <c r="LT163" s="32"/>
      <c r="LU163" s="32"/>
      <c r="LV163" s="32"/>
      <c r="LW163" s="32"/>
      <c r="LX163" s="32"/>
      <c r="LY163" s="32"/>
      <c r="LZ163" s="32"/>
      <c r="MA163" s="32"/>
      <c r="MB163" s="32"/>
      <c r="MC163" s="32"/>
      <c r="MD163" s="32"/>
      <c r="ME163" s="32"/>
      <c r="MF163" s="32"/>
      <c r="MG163" s="32"/>
      <c r="MH163" s="32"/>
      <c r="MI163" s="32"/>
      <c r="MJ163" s="32"/>
      <c r="MK163" s="32"/>
      <c r="ML163" s="32"/>
      <c r="MM163" s="32"/>
      <c r="MN163" s="32"/>
      <c r="MO163" s="32"/>
      <c r="MP163" s="32"/>
      <c r="MQ163" s="32"/>
      <c r="MR163" s="32"/>
      <c r="MS163" s="32"/>
      <c r="MT163" s="32"/>
      <c r="MU163" s="32"/>
      <c r="MV163" s="32"/>
      <c r="MW163" s="32"/>
      <c r="MX163" s="32"/>
      <c r="MY163" s="32"/>
      <c r="MZ163" s="32"/>
      <c r="NA163" s="32"/>
      <c r="NB163" s="32"/>
      <c r="NC163" s="32"/>
      <c r="ND163" s="32"/>
      <c r="NE163" s="32"/>
      <c r="NF163" s="32"/>
      <c r="NG163" s="32"/>
      <c r="NH163" s="32"/>
      <c r="NI163" s="32"/>
      <c r="NJ163" s="32"/>
      <c r="NK163" s="32"/>
      <c r="NL163" s="32"/>
      <c r="NM163" s="32"/>
      <c r="NN163" s="32"/>
      <c r="NO163" s="32"/>
      <c r="NP163" s="32"/>
      <c r="NQ163" s="32"/>
      <c r="NR163" s="32"/>
      <c r="NS163" s="32"/>
      <c r="NT163" s="32"/>
      <c r="NU163" s="32"/>
      <c r="NV163" s="32"/>
      <c r="NW163" s="32"/>
      <c r="NX163" s="32"/>
      <c r="NY163" s="32"/>
      <c r="NZ163" s="32"/>
      <c r="OA163" s="32"/>
      <c r="OB163" s="32"/>
      <c r="OC163" s="32"/>
      <c r="OD163" s="32"/>
      <c r="OE163" s="32"/>
      <c r="OF163" s="32"/>
      <c r="OG163" s="32"/>
      <c r="OH163" s="32"/>
      <c r="OI163" s="32"/>
      <c r="OJ163" s="32"/>
      <c r="OK163" s="32"/>
      <c r="OL163" s="32"/>
      <c r="OM163" s="32"/>
      <c r="ON163" s="32"/>
      <c r="OO163" s="32"/>
      <c r="OP163" s="32"/>
      <c r="OQ163" s="32"/>
      <c r="OR163" s="32"/>
      <c r="OS163" s="32"/>
      <c r="OT163" s="32"/>
      <c r="OU163" s="32"/>
      <c r="OV163" s="32"/>
      <c r="OW163" s="32"/>
      <c r="OX163" s="32"/>
      <c r="OY163" s="32"/>
      <c r="OZ163" s="32"/>
      <c r="PA163" s="32"/>
      <c r="PB163" s="32"/>
      <c r="PC163" s="32"/>
      <c r="PD163" s="32"/>
      <c r="PE163" s="32"/>
      <c r="PF163" s="32"/>
      <c r="PG163" s="32"/>
      <c r="PH163" s="32"/>
      <c r="PI163" s="32"/>
      <c r="PJ163" s="32"/>
      <c r="PK163" s="32"/>
      <c r="PL163" s="32"/>
      <c r="PM163" s="32"/>
      <c r="PN163" s="32"/>
      <c r="PO163" s="32"/>
      <c r="PP163" s="32"/>
      <c r="PQ163" s="32"/>
      <c r="PR163" s="32"/>
      <c r="PS163" s="32"/>
      <c r="PT163" s="32"/>
      <c r="PU163" s="32"/>
      <c r="PV163" s="32"/>
      <c r="PW163" s="32"/>
      <c r="PX163" s="32"/>
      <c r="PY163" s="32"/>
      <c r="PZ163" s="32"/>
      <c r="QA163" s="32"/>
      <c r="QB163" s="32"/>
      <c r="QC163" s="32"/>
      <c r="QD163" s="32"/>
      <c r="QE163" s="32"/>
      <c r="QF163" s="32"/>
      <c r="QG163" s="32"/>
      <c r="QH163" s="32"/>
      <c r="QI163" s="32"/>
      <c r="QJ163" s="32"/>
      <c r="QK163" s="32"/>
      <c r="QL163" s="32"/>
      <c r="QM163" s="32"/>
      <c r="QN163" s="32"/>
      <c r="QO163" s="32"/>
      <c r="QP163" s="32"/>
      <c r="QQ163" s="32"/>
      <c r="QR163" s="32"/>
      <c r="QS163" s="32"/>
      <c r="QT163" s="32"/>
      <c r="QU163" s="32"/>
      <c r="QV163" s="32"/>
      <c r="QW163" s="32"/>
      <c r="QX163" s="32"/>
      <c r="QY163" s="32"/>
      <c r="QZ163" s="32"/>
      <c r="RA163" s="32"/>
      <c r="RB163" s="32"/>
      <c r="RC163" s="32"/>
      <c r="RD163" s="32"/>
      <c r="RE163" s="32"/>
      <c r="RF163" s="32"/>
      <c r="RG163" s="32"/>
      <c r="RH163" s="32"/>
      <c r="RI163" s="32"/>
      <c r="RJ163" s="32"/>
      <c r="RK163" s="32"/>
      <c r="RL163" s="32"/>
      <c r="RM163" s="32"/>
      <c r="RN163" s="32"/>
      <c r="RO163" s="32"/>
      <c r="RP163" s="32"/>
      <c r="RQ163" s="32"/>
      <c r="RR163" s="32"/>
      <c r="RS163" s="32"/>
      <c r="RT163" s="32"/>
      <c r="RU163" s="32"/>
      <c r="RV163" s="32"/>
      <c r="RW163" s="32"/>
      <c r="RX163" s="32"/>
      <c r="RY163" s="32"/>
      <c r="RZ163" s="32"/>
      <c r="SA163" s="32"/>
      <c r="SB163" s="32"/>
      <c r="SC163" s="32"/>
      <c r="SD163" s="32"/>
      <c r="SE163" s="32"/>
      <c r="SF163" s="32"/>
      <c r="SG163" s="32"/>
      <c r="SH163" s="32"/>
      <c r="SI163" s="32"/>
      <c r="SJ163" s="32"/>
      <c r="SK163" s="32"/>
      <c r="SL163" s="32"/>
      <c r="SM163" s="32"/>
      <c r="SN163" s="32"/>
      <c r="SO163" s="32"/>
      <c r="SP163" s="32"/>
      <c r="SQ163" s="32"/>
      <c r="SR163" s="32"/>
      <c r="SS163" s="32"/>
      <c r="ST163" s="32"/>
      <c r="SU163" s="32"/>
      <c r="SV163" s="32"/>
      <c r="SW163" s="32"/>
      <c r="SX163" s="32"/>
      <c r="SY163" s="32"/>
      <c r="SZ163" s="32"/>
      <c r="TA163" s="32"/>
      <c r="TB163" s="32"/>
    </row>
    <row r="164" spans="1:522" x14ac:dyDescent="0.25">
      <c r="A164" s="89"/>
      <c r="B164" s="95"/>
      <c r="C164" s="29" t="s">
        <v>6</v>
      </c>
      <c r="D164" s="89"/>
      <c r="E164" s="89"/>
      <c r="F164" s="26">
        <f t="shared" si="28"/>
        <v>687.5</v>
      </c>
      <c r="G164" s="26">
        <v>632.5</v>
      </c>
      <c r="H164" s="30">
        <v>55</v>
      </c>
      <c r="I164" s="30">
        <f>SUM(I165:I167)</f>
        <v>0</v>
      </c>
      <c r="J164" s="30">
        <f>SUM(J165:J167)</f>
        <v>0</v>
      </c>
      <c r="K164" s="81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  <c r="EC164" s="32"/>
      <c r="ED164" s="32"/>
      <c r="EE164" s="32"/>
      <c r="EF164" s="32"/>
      <c r="EG164" s="32"/>
      <c r="EH164" s="32"/>
      <c r="EI164" s="32"/>
      <c r="EJ164" s="32"/>
      <c r="EK164" s="32"/>
      <c r="EL164" s="32"/>
      <c r="EM164" s="32"/>
      <c r="EN164" s="32"/>
      <c r="EO164" s="32"/>
      <c r="EP164" s="32"/>
      <c r="EQ164" s="32"/>
      <c r="ER164" s="32"/>
      <c r="ES164" s="32"/>
      <c r="ET164" s="32"/>
      <c r="EU164" s="32"/>
      <c r="EV164" s="32"/>
      <c r="EW164" s="32"/>
      <c r="EX164" s="32"/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2"/>
      <c r="FK164" s="32"/>
      <c r="FL164" s="32"/>
      <c r="FM164" s="32"/>
      <c r="FN164" s="32"/>
      <c r="FO164" s="32"/>
      <c r="FP164" s="32"/>
      <c r="FQ164" s="32"/>
      <c r="FR164" s="32"/>
      <c r="FS164" s="32"/>
      <c r="FT164" s="32"/>
      <c r="FU164" s="32"/>
      <c r="FV164" s="32"/>
      <c r="FW164" s="32"/>
      <c r="FX164" s="32"/>
      <c r="FY164" s="32"/>
      <c r="FZ164" s="32"/>
      <c r="GA164" s="32"/>
      <c r="GB164" s="32"/>
      <c r="GC164" s="32"/>
      <c r="GD164" s="32"/>
      <c r="GE164" s="32"/>
      <c r="GF164" s="32"/>
      <c r="GG164" s="32"/>
      <c r="GH164" s="32"/>
      <c r="GI164" s="32"/>
      <c r="GJ164" s="32"/>
      <c r="GK164" s="32"/>
      <c r="GL164" s="32"/>
      <c r="GM164" s="32"/>
      <c r="GN164" s="32"/>
      <c r="GO164" s="32"/>
      <c r="GP164" s="32"/>
      <c r="GQ164" s="32"/>
      <c r="GR164" s="32"/>
      <c r="GS164" s="32"/>
      <c r="GT164" s="32"/>
      <c r="GU164" s="32"/>
      <c r="GV164" s="32"/>
      <c r="GW164" s="32"/>
      <c r="GX164" s="32"/>
      <c r="GY164" s="32"/>
      <c r="GZ164" s="32"/>
      <c r="HA164" s="32"/>
      <c r="HB164" s="32"/>
      <c r="HC164" s="32"/>
      <c r="HD164" s="32"/>
      <c r="HE164" s="32"/>
      <c r="HF164" s="32"/>
      <c r="HG164" s="32"/>
      <c r="HH164" s="32"/>
      <c r="HI164" s="32"/>
      <c r="HJ164" s="32"/>
      <c r="HK164" s="32"/>
      <c r="HL164" s="32"/>
      <c r="HM164" s="32"/>
      <c r="HN164" s="32"/>
      <c r="HO164" s="32"/>
      <c r="HP164" s="32"/>
      <c r="HQ164" s="32"/>
      <c r="HR164" s="32"/>
      <c r="HS164" s="32"/>
      <c r="HT164" s="32"/>
      <c r="HU164" s="32"/>
      <c r="HV164" s="32"/>
      <c r="HW164" s="32"/>
      <c r="HX164" s="32"/>
      <c r="HY164" s="32"/>
      <c r="HZ164" s="32"/>
      <c r="IA164" s="32"/>
      <c r="IB164" s="32"/>
      <c r="IC164" s="32"/>
      <c r="ID164" s="32"/>
      <c r="IE164" s="32"/>
      <c r="IF164" s="32"/>
      <c r="IG164" s="32"/>
      <c r="IH164" s="32"/>
      <c r="II164" s="32"/>
      <c r="IJ164" s="32"/>
      <c r="IK164" s="32"/>
      <c r="IL164" s="32"/>
      <c r="IM164" s="32"/>
      <c r="IN164" s="32"/>
      <c r="IO164" s="32"/>
      <c r="IP164" s="32"/>
      <c r="IQ164" s="32"/>
      <c r="IR164" s="32"/>
      <c r="IS164" s="32"/>
      <c r="IT164" s="32"/>
      <c r="IU164" s="32"/>
      <c r="IV164" s="32"/>
      <c r="IW164" s="32"/>
      <c r="IX164" s="32"/>
      <c r="IY164" s="32"/>
      <c r="IZ164" s="32"/>
      <c r="JA164" s="32"/>
      <c r="JB164" s="32"/>
      <c r="JC164" s="32"/>
      <c r="JD164" s="32"/>
      <c r="JE164" s="32"/>
      <c r="JF164" s="32"/>
      <c r="JG164" s="32"/>
      <c r="JH164" s="32"/>
      <c r="JI164" s="32"/>
      <c r="JJ164" s="32"/>
      <c r="JK164" s="32"/>
      <c r="JL164" s="32"/>
      <c r="JM164" s="32"/>
      <c r="JN164" s="32"/>
      <c r="JO164" s="32"/>
      <c r="JP164" s="32"/>
      <c r="JQ164" s="32"/>
      <c r="JR164" s="32"/>
      <c r="JS164" s="32"/>
      <c r="JT164" s="32"/>
      <c r="JU164" s="32"/>
      <c r="JV164" s="32"/>
      <c r="JW164" s="32"/>
      <c r="JX164" s="32"/>
      <c r="JY164" s="32"/>
      <c r="JZ164" s="32"/>
      <c r="KA164" s="32"/>
      <c r="KB164" s="32"/>
      <c r="KC164" s="32"/>
      <c r="KD164" s="32"/>
      <c r="KE164" s="32"/>
      <c r="KF164" s="32"/>
      <c r="KG164" s="32"/>
      <c r="KH164" s="32"/>
      <c r="KI164" s="32"/>
      <c r="KJ164" s="32"/>
      <c r="KK164" s="32"/>
      <c r="KL164" s="32"/>
      <c r="KM164" s="32"/>
      <c r="KN164" s="32"/>
      <c r="KO164" s="32"/>
      <c r="KP164" s="32"/>
      <c r="KQ164" s="32"/>
      <c r="KR164" s="32"/>
      <c r="KS164" s="32"/>
      <c r="KT164" s="32"/>
      <c r="KU164" s="32"/>
      <c r="KV164" s="32"/>
      <c r="KW164" s="32"/>
      <c r="KX164" s="32"/>
      <c r="KY164" s="32"/>
      <c r="KZ164" s="32"/>
      <c r="LA164" s="32"/>
      <c r="LB164" s="32"/>
      <c r="LC164" s="32"/>
      <c r="LD164" s="32"/>
      <c r="LE164" s="32"/>
      <c r="LF164" s="32"/>
      <c r="LG164" s="32"/>
      <c r="LH164" s="32"/>
      <c r="LI164" s="32"/>
      <c r="LJ164" s="32"/>
      <c r="LK164" s="32"/>
      <c r="LL164" s="32"/>
      <c r="LM164" s="32"/>
      <c r="LN164" s="32"/>
      <c r="LO164" s="32"/>
      <c r="LP164" s="32"/>
      <c r="LQ164" s="32"/>
      <c r="LR164" s="32"/>
      <c r="LS164" s="32"/>
      <c r="LT164" s="32"/>
      <c r="LU164" s="32"/>
      <c r="LV164" s="32"/>
      <c r="LW164" s="32"/>
      <c r="LX164" s="32"/>
      <c r="LY164" s="32"/>
      <c r="LZ164" s="32"/>
      <c r="MA164" s="32"/>
      <c r="MB164" s="32"/>
      <c r="MC164" s="32"/>
      <c r="MD164" s="32"/>
      <c r="ME164" s="32"/>
      <c r="MF164" s="32"/>
      <c r="MG164" s="32"/>
      <c r="MH164" s="32"/>
      <c r="MI164" s="32"/>
      <c r="MJ164" s="32"/>
      <c r="MK164" s="32"/>
      <c r="ML164" s="32"/>
      <c r="MM164" s="32"/>
      <c r="MN164" s="32"/>
      <c r="MO164" s="32"/>
      <c r="MP164" s="32"/>
      <c r="MQ164" s="32"/>
      <c r="MR164" s="32"/>
      <c r="MS164" s="32"/>
      <c r="MT164" s="32"/>
      <c r="MU164" s="32"/>
      <c r="MV164" s="32"/>
      <c r="MW164" s="32"/>
      <c r="MX164" s="32"/>
      <c r="MY164" s="32"/>
      <c r="MZ164" s="32"/>
      <c r="NA164" s="32"/>
      <c r="NB164" s="32"/>
      <c r="NC164" s="32"/>
      <c r="ND164" s="32"/>
      <c r="NE164" s="32"/>
      <c r="NF164" s="32"/>
      <c r="NG164" s="32"/>
      <c r="NH164" s="32"/>
      <c r="NI164" s="32"/>
      <c r="NJ164" s="32"/>
      <c r="NK164" s="32"/>
      <c r="NL164" s="32"/>
      <c r="NM164" s="32"/>
      <c r="NN164" s="32"/>
      <c r="NO164" s="32"/>
      <c r="NP164" s="32"/>
      <c r="NQ164" s="32"/>
      <c r="NR164" s="32"/>
      <c r="NS164" s="32"/>
      <c r="NT164" s="32"/>
      <c r="NU164" s="32"/>
      <c r="NV164" s="32"/>
      <c r="NW164" s="32"/>
      <c r="NX164" s="32"/>
      <c r="NY164" s="32"/>
      <c r="NZ164" s="32"/>
      <c r="OA164" s="32"/>
      <c r="OB164" s="32"/>
      <c r="OC164" s="32"/>
      <c r="OD164" s="32"/>
      <c r="OE164" s="32"/>
      <c r="OF164" s="32"/>
      <c r="OG164" s="32"/>
      <c r="OH164" s="32"/>
      <c r="OI164" s="32"/>
      <c r="OJ164" s="32"/>
      <c r="OK164" s="32"/>
      <c r="OL164" s="32"/>
      <c r="OM164" s="32"/>
      <c r="ON164" s="32"/>
      <c r="OO164" s="32"/>
      <c r="OP164" s="32"/>
      <c r="OQ164" s="32"/>
      <c r="OR164" s="32"/>
      <c r="OS164" s="32"/>
      <c r="OT164" s="32"/>
      <c r="OU164" s="32"/>
      <c r="OV164" s="32"/>
      <c r="OW164" s="32"/>
      <c r="OX164" s="32"/>
      <c r="OY164" s="32"/>
      <c r="OZ164" s="32"/>
      <c r="PA164" s="32"/>
      <c r="PB164" s="32"/>
      <c r="PC164" s="32"/>
      <c r="PD164" s="32"/>
      <c r="PE164" s="32"/>
      <c r="PF164" s="32"/>
      <c r="PG164" s="32"/>
      <c r="PH164" s="32"/>
      <c r="PI164" s="32"/>
      <c r="PJ164" s="32"/>
      <c r="PK164" s="32"/>
      <c r="PL164" s="32"/>
      <c r="PM164" s="32"/>
      <c r="PN164" s="32"/>
      <c r="PO164" s="32"/>
      <c r="PP164" s="32"/>
      <c r="PQ164" s="32"/>
      <c r="PR164" s="32"/>
      <c r="PS164" s="32"/>
      <c r="PT164" s="32"/>
      <c r="PU164" s="32"/>
      <c r="PV164" s="32"/>
      <c r="PW164" s="32"/>
      <c r="PX164" s="32"/>
      <c r="PY164" s="32"/>
      <c r="PZ164" s="32"/>
      <c r="QA164" s="32"/>
      <c r="QB164" s="32"/>
      <c r="QC164" s="32"/>
      <c r="QD164" s="32"/>
      <c r="QE164" s="32"/>
      <c r="QF164" s="32"/>
      <c r="QG164" s="32"/>
      <c r="QH164" s="32"/>
      <c r="QI164" s="32"/>
      <c r="QJ164" s="32"/>
      <c r="QK164" s="32"/>
      <c r="QL164" s="32"/>
      <c r="QM164" s="32"/>
      <c r="QN164" s="32"/>
      <c r="QO164" s="32"/>
      <c r="QP164" s="32"/>
      <c r="QQ164" s="32"/>
      <c r="QR164" s="32"/>
      <c r="QS164" s="32"/>
      <c r="QT164" s="32"/>
      <c r="QU164" s="32"/>
      <c r="QV164" s="32"/>
      <c r="QW164" s="32"/>
      <c r="QX164" s="32"/>
      <c r="QY164" s="32"/>
      <c r="QZ164" s="32"/>
      <c r="RA164" s="32"/>
      <c r="RB164" s="32"/>
      <c r="RC164" s="32"/>
      <c r="RD164" s="32"/>
      <c r="RE164" s="32"/>
      <c r="RF164" s="32"/>
      <c r="RG164" s="32"/>
      <c r="RH164" s="32"/>
      <c r="RI164" s="32"/>
      <c r="RJ164" s="32"/>
      <c r="RK164" s="32"/>
      <c r="RL164" s="32"/>
      <c r="RM164" s="32"/>
      <c r="RN164" s="32"/>
      <c r="RO164" s="32"/>
      <c r="RP164" s="32"/>
      <c r="RQ164" s="32"/>
      <c r="RR164" s="32"/>
      <c r="RS164" s="32"/>
      <c r="RT164" s="32"/>
      <c r="RU164" s="32"/>
      <c r="RV164" s="32"/>
      <c r="RW164" s="32"/>
      <c r="RX164" s="32"/>
      <c r="RY164" s="32"/>
      <c r="RZ164" s="32"/>
      <c r="SA164" s="32"/>
      <c r="SB164" s="32"/>
      <c r="SC164" s="32"/>
      <c r="SD164" s="32"/>
      <c r="SE164" s="32"/>
      <c r="SF164" s="32"/>
      <c r="SG164" s="32"/>
      <c r="SH164" s="32"/>
      <c r="SI164" s="32"/>
      <c r="SJ164" s="32"/>
      <c r="SK164" s="32"/>
      <c r="SL164" s="32"/>
      <c r="SM164" s="32"/>
      <c r="SN164" s="32"/>
      <c r="SO164" s="32"/>
      <c r="SP164" s="32"/>
      <c r="SQ164" s="32"/>
      <c r="SR164" s="32"/>
      <c r="SS164" s="32"/>
      <c r="ST164" s="32"/>
      <c r="SU164" s="32"/>
      <c r="SV164" s="32"/>
      <c r="SW164" s="32"/>
      <c r="SX164" s="32"/>
      <c r="SY164" s="32"/>
      <c r="SZ164" s="32"/>
      <c r="TA164" s="32"/>
      <c r="TB164" s="32"/>
    </row>
    <row r="165" spans="1:522" x14ac:dyDescent="0.25">
      <c r="A165" s="89"/>
      <c r="B165" s="95"/>
      <c r="C165" s="29" t="s">
        <v>169</v>
      </c>
      <c r="D165" s="89"/>
      <c r="E165" s="89"/>
      <c r="F165" s="26">
        <f t="shared" si="28"/>
        <v>687.5</v>
      </c>
      <c r="G165" s="26">
        <v>632.5</v>
      </c>
      <c r="H165" s="30">
        <v>55</v>
      </c>
      <c r="I165" s="30">
        <v>0</v>
      </c>
      <c r="J165" s="30">
        <v>0</v>
      </c>
      <c r="K165" s="81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2"/>
      <c r="GE165" s="32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2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32"/>
      <c r="HO165" s="32"/>
      <c r="HP165" s="32"/>
      <c r="HQ165" s="32"/>
      <c r="HR165" s="32"/>
      <c r="HS165" s="32"/>
      <c r="HT165" s="32"/>
      <c r="HU165" s="32"/>
      <c r="HV165" s="32"/>
      <c r="HW165" s="32"/>
      <c r="HX165" s="32"/>
      <c r="HY165" s="32"/>
      <c r="HZ165" s="32"/>
      <c r="IA165" s="32"/>
      <c r="IB165" s="32"/>
      <c r="IC165" s="32"/>
      <c r="ID165" s="32"/>
      <c r="IE165" s="32"/>
      <c r="IF165" s="32"/>
      <c r="IG165" s="32"/>
      <c r="IH165" s="32"/>
      <c r="II165" s="32"/>
      <c r="IJ165" s="32"/>
      <c r="IK165" s="32"/>
      <c r="IL165" s="32"/>
      <c r="IM165" s="32"/>
      <c r="IN165" s="32"/>
      <c r="IO165" s="32"/>
      <c r="IP165" s="32"/>
      <c r="IQ165" s="32"/>
      <c r="IR165" s="32"/>
      <c r="IS165" s="32"/>
      <c r="IT165" s="32"/>
      <c r="IU165" s="32"/>
      <c r="IV165" s="32"/>
      <c r="IW165" s="32"/>
      <c r="IX165" s="32"/>
      <c r="IY165" s="32"/>
      <c r="IZ165" s="32"/>
      <c r="JA165" s="32"/>
      <c r="JB165" s="32"/>
      <c r="JC165" s="32"/>
      <c r="JD165" s="32"/>
      <c r="JE165" s="32"/>
      <c r="JF165" s="32"/>
      <c r="JG165" s="32"/>
      <c r="JH165" s="32"/>
      <c r="JI165" s="32"/>
      <c r="JJ165" s="32"/>
      <c r="JK165" s="32"/>
      <c r="JL165" s="32"/>
      <c r="JM165" s="32"/>
      <c r="JN165" s="32"/>
      <c r="JO165" s="32"/>
      <c r="JP165" s="32"/>
      <c r="JQ165" s="32"/>
      <c r="JR165" s="32"/>
      <c r="JS165" s="32"/>
      <c r="JT165" s="32"/>
      <c r="JU165" s="32"/>
      <c r="JV165" s="32"/>
      <c r="JW165" s="32"/>
      <c r="JX165" s="32"/>
      <c r="JY165" s="32"/>
      <c r="JZ165" s="32"/>
      <c r="KA165" s="32"/>
      <c r="KB165" s="32"/>
      <c r="KC165" s="32"/>
      <c r="KD165" s="32"/>
      <c r="KE165" s="32"/>
      <c r="KF165" s="32"/>
      <c r="KG165" s="32"/>
      <c r="KH165" s="32"/>
      <c r="KI165" s="32"/>
      <c r="KJ165" s="32"/>
      <c r="KK165" s="32"/>
      <c r="KL165" s="32"/>
      <c r="KM165" s="32"/>
      <c r="KN165" s="32"/>
      <c r="KO165" s="32"/>
      <c r="KP165" s="32"/>
      <c r="KQ165" s="32"/>
      <c r="KR165" s="32"/>
      <c r="KS165" s="32"/>
      <c r="KT165" s="32"/>
      <c r="KU165" s="32"/>
      <c r="KV165" s="32"/>
      <c r="KW165" s="32"/>
      <c r="KX165" s="32"/>
      <c r="KY165" s="32"/>
      <c r="KZ165" s="32"/>
      <c r="LA165" s="32"/>
      <c r="LB165" s="32"/>
      <c r="LC165" s="32"/>
      <c r="LD165" s="32"/>
      <c r="LE165" s="32"/>
      <c r="LF165" s="32"/>
      <c r="LG165" s="32"/>
      <c r="LH165" s="32"/>
      <c r="LI165" s="32"/>
      <c r="LJ165" s="32"/>
      <c r="LK165" s="32"/>
      <c r="LL165" s="32"/>
      <c r="LM165" s="32"/>
      <c r="LN165" s="32"/>
      <c r="LO165" s="32"/>
      <c r="LP165" s="32"/>
      <c r="LQ165" s="32"/>
      <c r="LR165" s="32"/>
      <c r="LS165" s="32"/>
      <c r="LT165" s="32"/>
      <c r="LU165" s="32"/>
      <c r="LV165" s="32"/>
      <c r="LW165" s="32"/>
      <c r="LX165" s="32"/>
      <c r="LY165" s="32"/>
      <c r="LZ165" s="32"/>
      <c r="MA165" s="32"/>
      <c r="MB165" s="32"/>
      <c r="MC165" s="32"/>
      <c r="MD165" s="32"/>
      <c r="ME165" s="32"/>
      <c r="MF165" s="32"/>
      <c r="MG165" s="32"/>
      <c r="MH165" s="32"/>
      <c r="MI165" s="32"/>
      <c r="MJ165" s="32"/>
      <c r="MK165" s="32"/>
      <c r="ML165" s="32"/>
      <c r="MM165" s="32"/>
      <c r="MN165" s="32"/>
      <c r="MO165" s="32"/>
      <c r="MP165" s="32"/>
      <c r="MQ165" s="32"/>
      <c r="MR165" s="32"/>
      <c r="MS165" s="32"/>
      <c r="MT165" s="32"/>
      <c r="MU165" s="32"/>
      <c r="MV165" s="32"/>
      <c r="MW165" s="32"/>
      <c r="MX165" s="32"/>
      <c r="MY165" s="32"/>
      <c r="MZ165" s="32"/>
      <c r="NA165" s="32"/>
      <c r="NB165" s="32"/>
      <c r="NC165" s="32"/>
      <c r="ND165" s="32"/>
      <c r="NE165" s="32"/>
      <c r="NF165" s="32"/>
      <c r="NG165" s="32"/>
      <c r="NH165" s="32"/>
      <c r="NI165" s="32"/>
      <c r="NJ165" s="32"/>
      <c r="NK165" s="32"/>
      <c r="NL165" s="32"/>
      <c r="NM165" s="32"/>
      <c r="NN165" s="32"/>
      <c r="NO165" s="32"/>
      <c r="NP165" s="32"/>
      <c r="NQ165" s="32"/>
      <c r="NR165" s="32"/>
      <c r="NS165" s="32"/>
      <c r="NT165" s="32"/>
      <c r="NU165" s="32"/>
      <c r="NV165" s="32"/>
      <c r="NW165" s="32"/>
      <c r="NX165" s="32"/>
      <c r="NY165" s="32"/>
      <c r="NZ165" s="32"/>
      <c r="OA165" s="32"/>
      <c r="OB165" s="32"/>
      <c r="OC165" s="32"/>
      <c r="OD165" s="32"/>
      <c r="OE165" s="32"/>
      <c r="OF165" s="32"/>
      <c r="OG165" s="32"/>
      <c r="OH165" s="32"/>
      <c r="OI165" s="32"/>
      <c r="OJ165" s="32"/>
      <c r="OK165" s="32"/>
      <c r="OL165" s="32"/>
      <c r="OM165" s="32"/>
      <c r="ON165" s="32"/>
      <c r="OO165" s="32"/>
      <c r="OP165" s="32"/>
      <c r="OQ165" s="32"/>
      <c r="OR165" s="32"/>
      <c r="OS165" s="32"/>
      <c r="OT165" s="32"/>
      <c r="OU165" s="32"/>
      <c r="OV165" s="32"/>
      <c r="OW165" s="32"/>
      <c r="OX165" s="32"/>
      <c r="OY165" s="32"/>
      <c r="OZ165" s="32"/>
      <c r="PA165" s="32"/>
      <c r="PB165" s="32"/>
      <c r="PC165" s="32"/>
      <c r="PD165" s="32"/>
      <c r="PE165" s="32"/>
      <c r="PF165" s="32"/>
      <c r="PG165" s="32"/>
      <c r="PH165" s="32"/>
      <c r="PI165" s="32"/>
      <c r="PJ165" s="32"/>
      <c r="PK165" s="32"/>
      <c r="PL165" s="32"/>
      <c r="PM165" s="32"/>
      <c r="PN165" s="32"/>
      <c r="PO165" s="32"/>
      <c r="PP165" s="32"/>
      <c r="PQ165" s="32"/>
      <c r="PR165" s="32"/>
      <c r="PS165" s="32"/>
      <c r="PT165" s="32"/>
      <c r="PU165" s="32"/>
      <c r="PV165" s="32"/>
      <c r="PW165" s="32"/>
      <c r="PX165" s="32"/>
      <c r="PY165" s="32"/>
      <c r="PZ165" s="32"/>
      <c r="QA165" s="32"/>
      <c r="QB165" s="32"/>
      <c r="QC165" s="32"/>
      <c r="QD165" s="32"/>
      <c r="QE165" s="32"/>
      <c r="QF165" s="32"/>
      <c r="QG165" s="32"/>
      <c r="QH165" s="32"/>
      <c r="QI165" s="32"/>
      <c r="QJ165" s="32"/>
      <c r="QK165" s="32"/>
      <c r="QL165" s="32"/>
      <c r="QM165" s="32"/>
      <c r="QN165" s="32"/>
      <c r="QO165" s="32"/>
      <c r="QP165" s="32"/>
      <c r="QQ165" s="32"/>
      <c r="QR165" s="32"/>
      <c r="QS165" s="32"/>
      <c r="QT165" s="32"/>
      <c r="QU165" s="32"/>
      <c r="QV165" s="32"/>
      <c r="QW165" s="32"/>
      <c r="QX165" s="32"/>
      <c r="QY165" s="32"/>
      <c r="QZ165" s="32"/>
      <c r="RA165" s="32"/>
      <c r="RB165" s="32"/>
      <c r="RC165" s="32"/>
      <c r="RD165" s="32"/>
      <c r="RE165" s="32"/>
      <c r="RF165" s="32"/>
      <c r="RG165" s="32"/>
      <c r="RH165" s="32"/>
      <c r="RI165" s="32"/>
      <c r="RJ165" s="32"/>
      <c r="RK165" s="32"/>
      <c r="RL165" s="32"/>
      <c r="RM165" s="32"/>
      <c r="RN165" s="32"/>
      <c r="RO165" s="32"/>
      <c r="RP165" s="32"/>
      <c r="RQ165" s="32"/>
      <c r="RR165" s="32"/>
      <c r="RS165" s="32"/>
      <c r="RT165" s="32"/>
      <c r="RU165" s="32"/>
      <c r="RV165" s="32"/>
      <c r="RW165" s="32"/>
      <c r="RX165" s="32"/>
      <c r="RY165" s="32"/>
      <c r="RZ165" s="32"/>
      <c r="SA165" s="32"/>
      <c r="SB165" s="32"/>
      <c r="SC165" s="32"/>
      <c r="SD165" s="32"/>
      <c r="SE165" s="32"/>
      <c r="SF165" s="32"/>
      <c r="SG165" s="32"/>
      <c r="SH165" s="32"/>
      <c r="SI165" s="32"/>
      <c r="SJ165" s="32"/>
      <c r="SK165" s="32"/>
      <c r="SL165" s="32"/>
      <c r="SM165" s="32"/>
      <c r="SN165" s="32"/>
      <c r="SO165" s="32"/>
      <c r="SP165" s="32"/>
      <c r="SQ165" s="32"/>
      <c r="SR165" s="32"/>
      <c r="SS165" s="32"/>
      <c r="ST165" s="32"/>
      <c r="SU165" s="32"/>
      <c r="SV165" s="32"/>
      <c r="SW165" s="32"/>
      <c r="SX165" s="32"/>
      <c r="SY165" s="32"/>
      <c r="SZ165" s="32"/>
      <c r="TA165" s="32"/>
      <c r="TB165" s="32"/>
    </row>
    <row r="166" spans="1:522" ht="30" customHeight="1" x14ac:dyDescent="0.25">
      <c r="A166" s="82" t="s">
        <v>129</v>
      </c>
      <c r="B166" s="85" t="s">
        <v>247</v>
      </c>
      <c r="C166" s="60" t="s">
        <v>37</v>
      </c>
      <c r="D166" s="88" t="s">
        <v>237</v>
      </c>
      <c r="E166" s="90" t="s">
        <v>248</v>
      </c>
      <c r="F166" s="30">
        <f t="shared" si="28"/>
        <v>43500</v>
      </c>
      <c r="G166" s="30">
        <f>SUM(G167:G169)</f>
        <v>40020</v>
      </c>
      <c r="H166" s="30">
        <f>SUM(H167:H169)</f>
        <v>3480</v>
      </c>
      <c r="I166" s="30">
        <v>0</v>
      </c>
      <c r="J166" s="30">
        <v>0</v>
      </c>
      <c r="K166" s="93"/>
    </row>
    <row r="167" spans="1:522" ht="15" customHeight="1" x14ac:dyDescent="0.25">
      <c r="A167" s="83"/>
      <c r="B167" s="86"/>
      <c r="C167" s="29" t="s">
        <v>5</v>
      </c>
      <c r="D167" s="89"/>
      <c r="E167" s="91"/>
      <c r="F167" s="28">
        <f t="shared" si="28"/>
        <v>14500</v>
      </c>
      <c r="G167" s="28">
        <f>G171+G175+G179+G183</f>
        <v>13340</v>
      </c>
      <c r="H167" s="28">
        <f>H171+H175+H179+H183</f>
        <v>1160</v>
      </c>
      <c r="I167" s="30">
        <v>0</v>
      </c>
      <c r="J167" s="30">
        <v>0</v>
      </c>
      <c r="K167" s="93"/>
    </row>
    <row r="168" spans="1:522" x14ac:dyDescent="0.25">
      <c r="A168" s="83"/>
      <c r="B168" s="86"/>
      <c r="C168" s="29" t="s">
        <v>6</v>
      </c>
      <c r="D168" s="89"/>
      <c r="E168" s="91"/>
      <c r="F168" s="28">
        <f t="shared" si="28"/>
        <v>14500</v>
      </c>
      <c r="G168" s="28">
        <f t="shared" ref="G168:H168" si="31">G172+G176+G180+G184</f>
        <v>13340</v>
      </c>
      <c r="H168" s="28">
        <f t="shared" si="31"/>
        <v>1160</v>
      </c>
      <c r="I168" s="30">
        <f>SUM(I169:I171)</f>
        <v>0</v>
      </c>
      <c r="J168" s="30">
        <f>SUM(J169:J171)</f>
        <v>0</v>
      </c>
      <c r="K168" s="93"/>
    </row>
    <row r="169" spans="1:522" x14ac:dyDescent="0.25">
      <c r="A169" s="84"/>
      <c r="B169" s="87"/>
      <c r="C169" s="29" t="s">
        <v>169</v>
      </c>
      <c r="D169" s="89"/>
      <c r="E169" s="92"/>
      <c r="F169" s="28">
        <f t="shared" si="28"/>
        <v>14500</v>
      </c>
      <c r="G169" s="28">
        <f t="shared" ref="G169:H169" si="32">G173+G177+G181+G185</f>
        <v>13340</v>
      </c>
      <c r="H169" s="28">
        <f t="shared" si="32"/>
        <v>1160</v>
      </c>
      <c r="I169" s="30">
        <v>0</v>
      </c>
      <c r="J169" s="30">
        <v>0</v>
      </c>
      <c r="K169" s="93"/>
    </row>
    <row r="170" spans="1:522" ht="15" customHeight="1" x14ac:dyDescent="0.25">
      <c r="A170" s="82" t="s">
        <v>130</v>
      </c>
      <c r="B170" s="94" t="s">
        <v>131</v>
      </c>
      <c r="C170" s="27" t="s">
        <v>37</v>
      </c>
      <c r="D170" s="88" t="s">
        <v>51</v>
      </c>
      <c r="E170" s="88" t="s">
        <v>132</v>
      </c>
      <c r="F170" s="30">
        <f t="shared" si="28"/>
        <v>3750</v>
      </c>
      <c r="G170" s="30">
        <f>SUM(G171:G173)</f>
        <v>3450</v>
      </c>
      <c r="H170" s="30">
        <f>SUM(H171:H173)</f>
        <v>300</v>
      </c>
      <c r="I170" s="30">
        <v>0</v>
      </c>
      <c r="J170" s="30">
        <v>0</v>
      </c>
      <c r="K170" s="81" t="s">
        <v>105</v>
      </c>
    </row>
    <row r="171" spans="1:522" ht="15" customHeight="1" x14ac:dyDescent="0.25">
      <c r="A171" s="83"/>
      <c r="B171" s="95"/>
      <c r="C171" s="29" t="s">
        <v>5</v>
      </c>
      <c r="D171" s="89"/>
      <c r="E171" s="89"/>
      <c r="F171" s="30">
        <f t="shared" si="28"/>
        <v>1250</v>
      </c>
      <c r="G171" s="30">
        <v>1150</v>
      </c>
      <c r="H171" s="30">
        <v>100</v>
      </c>
      <c r="I171" s="30">
        <v>0</v>
      </c>
      <c r="J171" s="30">
        <v>0</v>
      </c>
      <c r="K171" s="81"/>
    </row>
    <row r="172" spans="1:522" x14ac:dyDescent="0.25">
      <c r="A172" s="83"/>
      <c r="B172" s="95"/>
      <c r="C172" s="29" t="s">
        <v>6</v>
      </c>
      <c r="D172" s="89"/>
      <c r="E172" s="89"/>
      <c r="F172" s="30">
        <f t="shared" si="28"/>
        <v>1250</v>
      </c>
      <c r="G172" s="30">
        <v>1150</v>
      </c>
      <c r="H172" s="30">
        <v>100</v>
      </c>
      <c r="I172" s="30">
        <f>SUM(I173:I175)</f>
        <v>0</v>
      </c>
      <c r="J172" s="30">
        <f>SUM(J173:J175)</f>
        <v>0</v>
      </c>
      <c r="K172" s="81"/>
    </row>
    <row r="173" spans="1:522" x14ac:dyDescent="0.25">
      <c r="A173" s="83"/>
      <c r="B173" s="95"/>
      <c r="C173" s="29" t="s">
        <v>169</v>
      </c>
      <c r="D173" s="89"/>
      <c r="E173" s="89"/>
      <c r="F173" s="30">
        <f t="shared" si="28"/>
        <v>1250</v>
      </c>
      <c r="G173" s="30">
        <v>1150</v>
      </c>
      <c r="H173" s="30">
        <v>100</v>
      </c>
      <c r="I173" s="30">
        <v>0</v>
      </c>
      <c r="J173" s="30">
        <v>0</v>
      </c>
      <c r="K173" s="81"/>
    </row>
    <row r="174" spans="1:522" x14ac:dyDescent="0.25">
      <c r="A174" s="82" t="s">
        <v>133</v>
      </c>
      <c r="B174" s="94" t="s">
        <v>134</v>
      </c>
      <c r="C174" s="27" t="s">
        <v>37</v>
      </c>
      <c r="D174" s="88" t="s">
        <v>43</v>
      </c>
      <c r="E174" s="88" t="s">
        <v>135</v>
      </c>
      <c r="F174" s="30">
        <f t="shared" si="28"/>
        <v>18000</v>
      </c>
      <c r="G174" s="30">
        <f>SUM(G175:G177)</f>
        <v>16560</v>
      </c>
      <c r="H174" s="30">
        <f>SUM(H175:H177)</f>
        <v>1440</v>
      </c>
      <c r="I174" s="30">
        <v>0</v>
      </c>
      <c r="J174" s="30">
        <v>0</v>
      </c>
      <c r="K174" s="81" t="s">
        <v>105</v>
      </c>
    </row>
    <row r="175" spans="1:522" ht="15" customHeight="1" x14ac:dyDescent="0.25">
      <c r="A175" s="83"/>
      <c r="B175" s="95"/>
      <c r="C175" s="29" t="s">
        <v>5</v>
      </c>
      <c r="D175" s="89"/>
      <c r="E175" s="89"/>
      <c r="F175" s="30">
        <f t="shared" si="28"/>
        <v>6000</v>
      </c>
      <c r="G175" s="30">
        <v>5520</v>
      </c>
      <c r="H175" s="30">
        <v>480</v>
      </c>
      <c r="I175" s="30">
        <v>0</v>
      </c>
      <c r="J175" s="30">
        <v>0</v>
      </c>
      <c r="K175" s="81"/>
    </row>
    <row r="176" spans="1:522" x14ac:dyDescent="0.25">
      <c r="A176" s="83"/>
      <c r="B176" s="95"/>
      <c r="C176" s="29" t="s">
        <v>6</v>
      </c>
      <c r="D176" s="89"/>
      <c r="E176" s="89"/>
      <c r="F176" s="30">
        <f t="shared" si="28"/>
        <v>6000</v>
      </c>
      <c r="G176" s="30">
        <v>5520</v>
      </c>
      <c r="H176" s="30">
        <v>480</v>
      </c>
      <c r="I176" s="33">
        <f>SUM(I177:I179)</f>
        <v>0</v>
      </c>
      <c r="J176" s="33">
        <f>SUM(J177:J179)</f>
        <v>0</v>
      </c>
      <c r="K176" s="81"/>
    </row>
    <row r="177" spans="1:11" x14ac:dyDescent="0.25">
      <c r="A177" s="83"/>
      <c r="B177" s="95"/>
      <c r="C177" s="29" t="s">
        <v>169</v>
      </c>
      <c r="D177" s="89"/>
      <c r="E177" s="89"/>
      <c r="F177" s="30">
        <f t="shared" si="28"/>
        <v>6000</v>
      </c>
      <c r="G177" s="30">
        <v>5520</v>
      </c>
      <c r="H177" s="30">
        <v>480</v>
      </c>
      <c r="I177" s="33">
        <f t="shared" ref="I177:J179" si="33">I13+I17+I21+I25+I30+I34+I39+I43+I47+I51+I57+I61+I65+I69+I74+I78+I84+I88+I93+I97+I101+I107+I111+I115+I119+I123+I128+I132+I136+I140+I145+I149+I153+I157+I161+I165+I169</f>
        <v>0</v>
      </c>
      <c r="J177" s="33">
        <f t="shared" si="33"/>
        <v>0</v>
      </c>
      <c r="K177" s="81"/>
    </row>
    <row r="178" spans="1:11" x14ac:dyDescent="0.25">
      <c r="A178" s="82" t="s">
        <v>136</v>
      </c>
      <c r="B178" s="94" t="s">
        <v>137</v>
      </c>
      <c r="C178" s="27" t="s">
        <v>37</v>
      </c>
      <c r="D178" s="88" t="s">
        <v>43</v>
      </c>
      <c r="E178" s="88" t="s">
        <v>138</v>
      </c>
      <c r="F178" s="30">
        <f t="shared" si="28"/>
        <v>18000</v>
      </c>
      <c r="G178" s="30">
        <f>SUM(G179:G181)</f>
        <v>16560</v>
      </c>
      <c r="H178" s="30">
        <f>SUM(H179:H181)</f>
        <v>1440</v>
      </c>
      <c r="I178" s="33">
        <f t="shared" si="33"/>
        <v>0</v>
      </c>
      <c r="J178" s="33">
        <f t="shared" si="33"/>
        <v>0</v>
      </c>
      <c r="K178" s="81" t="s">
        <v>105</v>
      </c>
    </row>
    <row r="179" spans="1:11" ht="15" customHeight="1" x14ac:dyDescent="0.25">
      <c r="A179" s="83"/>
      <c r="B179" s="95"/>
      <c r="C179" s="29" t="s">
        <v>5</v>
      </c>
      <c r="D179" s="89"/>
      <c r="E179" s="89"/>
      <c r="F179" s="30">
        <f t="shared" si="28"/>
        <v>6000</v>
      </c>
      <c r="G179" s="30">
        <v>5520</v>
      </c>
      <c r="H179" s="30">
        <v>480</v>
      </c>
      <c r="I179" s="33">
        <f t="shared" si="33"/>
        <v>0</v>
      </c>
      <c r="J179" s="33">
        <f t="shared" si="33"/>
        <v>0</v>
      </c>
      <c r="K179" s="81"/>
    </row>
    <row r="180" spans="1:11" x14ac:dyDescent="0.25">
      <c r="A180" s="83"/>
      <c r="B180" s="95"/>
      <c r="C180" s="29" t="s">
        <v>6</v>
      </c>
      <c r="D180" s="89"/>
      <c r="E180" s="89"/>
      <c r="F180" s="30">
        <f t="shared" si="28"/>
        <v>6000</v>
      </c>
      <c r="G180" s="30">
        <v>5520</v>
      </c>
      <c r="H180" s="30">
        <v>480</v>
      </c>
      <c r="I180" s="33">
        <f>SUM(I181:I183)</f>
        <v>0</v>
      </c>
      <c r="J180" s="33">
        <f>SUM(J181:J183)</f>
        <v>0</v>
      </c>
      <c r="K180" s="81"/>
    </row>
    <row r="181" spans="1:11" x14ac:dyDescent="0.25">
      <c r="A181" s="83"/>
      <c r="B181" s="95"/>
      <c r="C181" s="29" t="s">
        <v>169</v>
      </c>
      <c r="D181" s="89"/>
      <c r="E181" s="89"/>
      <c r="F181" s="30">
        <f t="shared" si="28"/>
        <v>6000</v>
      </c>
      <c r="G181" s="30">
        <v>5520</v>
      </c>
      <c r="H181" s="30">
        <v>480</v>
      </c>
      <c r="I181" s="33">
        <f>I112+I120+I129+I146+I154+I170+I141</f>
        <v>0</v>
      </c>
      <c r="J181" s="33">
        <f>J17+J21+J25+J29+J34+J38+J43+J47+J55+J61+J65+J69+J73+J78+J88+J92+J97+J101+J105+J111+J115+J119+J123+J127+J132+J136+J140+J144+J149+J153+J157+J161+J165+J169+J173+J177</f>
        <v>0</v>
      </c>
      <c r="K181" s="81"/>
    </row>
    <row r="182" spans="1:11" x14ac:dyDescent="0.25">
      <c r="A182" s="82" t="s">
        <v>139</v>
      </c>
      <c r="B182" s="94" t="s">
        <v>140</v>
      </c>
      <c r="C182" s="27" t="s">
        <v>37</v>
      </c>
      <c r="D182" s="88" t="s">
        <v>51</v>
      </c>
      <c r="E182" s="88" t="s">
        <v>141</v>
      </c>
      <c r="F182" s="30">
        <f t="shared" si="28"/>
        <v>3750</v>
      </c>
      <c r="G182" s="30">
        <f>SUM(G183:G185)</f>
        <v>3450</v>
      </c>
      <c r="H182" s="30">
        <f>SUM(H183:H185)</f>
        <v>300</v>
      </c>
      <c r="I182" s="33">
        <f>I113+I121+I130+I147+I155+I171+I142</f>
        <v>0</v>
      </c>
      <c r="J182" s="33">
        <v>0</v>
      </c>
      <c r="K182" s="81" t="s">
        <v>62</v>
      </c>
    </row>
    <row r="183" spans="1:11" ht="15" customHeight="1" x14ac:dyDescent="0.25">
      <c r="A183" s="83"/>
      <c r="B183" s="95"/>
      <c r="C183" s="29" t="s">
        <v>5</v>
      </c>
      <c r="D183" s="89"/>
      <c r="E183" s="89"/>
      <c r="F183" s="30">
        <f t="shared" si="28"/>
        <v>1250</v>
      </c>
      <c r="G183" s="31">
        <v>1150</v>
      </c>
      <c r="H183" s="30">
        <v>100</v>
      </c>
      <c r="I183" s="33">
        <v>0</v>
      </c>
      <c r="J183" s="33">
        <v>0</v>
      </c>
      <c r="K183" s="81"/>
    </row>
    <row r="184" spans="1:11" x14ac:dyDescent="0.25">
      <c r="A184" s="83"/>
      <c r="B184" s="95"/>
      <c r="C184" s="29" t="s">
        <v>6</v>
      </c>
      <c r="D184" s="89"/>
      <c r="E184" s="89"/>
      <c r="F184" s="30">
        <f t="shared" si="28"/>
        <v>1250</v>
      </c>
      <c r="G184" s="31">
        <v>1150</v>
      </c>
      <c r="H184" s="30">
        <v>100</v>
      </c>
      <c r="I184" s="33">
        <f>SUM(I185:I187)</f>
        <v>0</v>
      </c>
      <c r="J184" s="33">
        <f>SUM(J185:J187)</f>
        <v>0</v>
      </c>
      <c r="K184" s="81"/>
    </row>
    <row r="185" spans="1:11" x14ac:dyDescent="0.25">
      <c r="A185" s="83"/>
      <c r="B185" s="95"/>
      <c r="C185" s="29" t="s">
        <v>169</v>
      </c>
      <c r="D185" s="89"/>
      <c r="E185" s="89"/>
      <c r="F185" s="30">
        <f t="shared" si="28"/>
        <v>1250</v>
      </c>
      <c r="G185" s="31">
        <v>1150</v>
      </c>
      <c r="H185" s="30">
        <v>100</v>
      </c>
      <c r="I185" s="33">
        <f>I124+I162</f>
        <v>0</v>
      </c>
      <c r="J185" s="33">
        <f>J124+J162</f>
        <v>0</v>
      </c>
      <c r="K185" s="81"/>
    </row>
    <row r="186" spans="1:11" ht="51.75" customHeight="1" x14ac:dyDescent="0.25">
      <c r="A186" s="82" t="s">
        <v>142</v>
      </c>
      <c r="B186" s="85" t="s">
        <v>143</v>
      </c>
      <c r="C186" s="60" t="s">
        <v>37</v>
      </c>
      <c r="D186" s="88" t="s">
        <v>250</v>
      </c>
      <c r="E186" s="90" t="s">
        <v>249</v>
      </c>
      <c r="F186" s="30">
        <f t="shared" si="28"/>
        <v>17625</v>
      </c>
      <c r="G186" s="30">
        <f>SUM(G187:G189)</f>
        <v>16215</v>
      </c>
      <c r="H186" s="30">
        <f>SUM(H187:H189)</f>
        <v>1410</v>
      </c>
      <c r="I186" s="33">
        <f>I125+I163</f>
        <v>0</v>
      </c>
      <c r="J186" s="33">
        <f>J125+J163</f>
        <v>0</v>
      </c>
      <c r="K186" s="93"/>
    </row>
    <row r="187" spans="1:11" ht="15" customHeight="1" x14ac:dyDescent="0.25">
      <c r="A187" s="83"/>
      <c r="B187" s="86"/>
      <c r="C187" s="29" t="s">
        <v>5</v>
      </c>
      <c r="D187" s="89"/>
      <c r="E187" s="91"/>
      <c r="F187" s="28">
        <f t="shared" si="28"/>
        <v>5875</v>
      </c>
      <c r="G187" s="28">
        <f>G191+G195+G199+G203+G207+G211+G215</f>
        <v>5405</v>
      </c>
      <c r="H187" s="28">
        <f>H191+H195+H199+H203+H207+H211+H215</f>
        <v>470</v>
      </c>
      <c r="I187" s="33">
        <v>0</v>
      </c>
      <c r="J187" s="33">
        <v>0</v>
      </c>
      <c r="K187" s="93"/>
    </row>
    <row r="188" spans="1:11" x14ac:dyDescent="0.25">
      <c r="A188" s="83"/>
      <c r="B188" s="86"/>
      <c r="C188" s="29" t="s">
        <v>6</v>
      </c>
      <c r="D188" s="89"/>
      <c r="E188" s="91"/>
      <c r="F188" s="28">
        <f t="shared" si="28"/>
        <v>5875</v>
      </c>
      <c r="G188" s="28">
        <f t="shared" ref="G188:H188" si="34">G192+G196+G200+G204+G208+G212+G216</f>
        <v>5405</v>
      </c>
      <c r="H188" s="28">
        <f t="shared" si="34"/>
        <v>470</v>
      </c>
      <c r="I188" s="33">
        <f>SUM(I189:I191)</f>
        <v>0</v>
      </c>
      <c r="J188" s="33">
        <f>SUM(J189:J191)</f>
        <v>0</v>
      </c>
      <c r="K188" s="93"/>
    </row>
    <row r="189" spans="1:11" x14ac:dyDescent="0.25">
      <c r="A189" s="84"/>
      <c r="B189" s="87"/>
      <c r="C189" s="29" t="s">
        <v>169</v>
      </c>
      <c r="D189" s="89"/>
      <c r="E189" s="92"/>
      <c r="F189" s="28">
        <f t="shared" si="28"/>
        <v>5875</v>
      </c>
      <c r="G189" s="28">
        <f t="shared" ref="G189:H189" si="35">G193+G197+G201+G205+G209+G213+G217</f>
        <v>5405</v>
      </c>
      <c r="H189" s="28">
        <f t="shared" si="35"/>
        <v>470</v>
      </c>
      <c r="I189" s="33">
        <f>I127+I165</f>
        <v>0</v>
      </c>
      <c r="J189" s="33">
        <f>J127+J165</f>
        <v>0</v>
      </c>
      <c r="K189" s="93"/>
    </row>
    <row r="190" spans="1:11" ht="44.25" customHeight="1" x14ac:dyDescent="0.25">
      <c r="A190" s="82" t="s">
        <v>144</v>
      </c>
      <c r="B190" s="94" t="s">
        <v>145</v>
      </c>
      <c r="C190" s="27" t="s">
        <v>37</v>
      </c>
      <c r="D190" s="88" t="s">
        <v>51</v>
      </c>
      <c r="E190" s="88" t="s">
        <v>146</v>
      </c>
      <c r="F190" s="26">
        <f t="shared" si="28"/>
        <v>3750</v>
      </c>
      <c r="G190" s="26">
        <f>SUM(G191:G193)</f>
        <v>3450</v>
      </c>
      <c r="H190" s="26">
        <f>SUM(H191:H193)</f>
        <v>300</v>
      </c>
      <c r="I190" s="33">
        <f>I128+I166</f>
        <v>0</v>
      </c>
      <c r="J190" s="33">
        <f>J128+J166</f>
        <v>0</v>
      </c>
      <c r="K190" s="81" t="s">
        <v>147</v>
      </c>
    </row>
    <row r="191" spans="1:11" ht="15" customHeight="1" x14ac:dyDescent="0.25">
      <c r="A191" s="83"/>
      <c r="B191" s="95"/>
      <c r="C191" s="29" t="s">
        <v>5</v>
      </c>
      <c r="D191" s="89"/>
      <c r="E191" s="89"/>
      <c r="F191" s="26">
        <f t="shared" si="28"/>
        <v>1250</v>
      </c>
      <c r="G191" s="31">
        <v>1150</v>
      </c>
      <c r="H191" s="30">
        <v>100</v>
      </c>
      <c r="I191" s="33">
        <v>0</v>
      </c>
      <c r="J191" s="33">
        <v>0</v>
      </c>
      <c r="K191" s="81"/>
    </row>
    <row r="192" spans="1:11" x14ac:dyDescent="0.25">
      <c r="A192" s="83"/>
      <c r="B192" s="95"/>
      <c r="C192" s="29" t="s">
        <v>6</v>
      </c>
      <c r="D192" s="89"/>
      <c r="E192" s="89"/>
      <c r="F192" s="26">
        <f t="shared" si="28"/>
        <v>1250</v>
      </c>
      <c r="G192" s="31">
        <v>1150</v>
      </c>
      <c r="H192" s="30">
        <v>100</v>
      </c>
      <c r="I192" s="33">
        <f>SUM(I193:I195)</f>
        <v>0</v>
      </c>
      <c r="J192" s="33">
        <f>SUM(J193:J195)</f>
        <v>0</v>
      </c>
      <c r="K192" s="81"/>
    </row>
    <row r="193" spans="1:11" x14ac:dyDescent="0.25">
      <c r="A193" s="83"/>
      <c r="B193" s="117"/>
      <c r="C193" s="29" t="s">
        <v>169</v>
      </c>
      <c r="D193" s="89"/>
      <c r="E193" s="89"/>
      <c r="F193" s="26">
        <f t="shared" si="28"/>
        <v>1250</v>
      </c>
      <c r="G193" s="31">
        <v>1150</v>
      </c>
      <c r="H193" s="30">
        <v>100</v>
      </c>
      <c r="I193" s="33">
        <v>0</v>
      </c>
      <c r="J193" s="33">
        <v>0</v>
      </c>
      <c r="K193" s="81"/>
    </row>
    <row r="194" spans="1:11" ht="15" customHeight="1" x14ac:dyDescent="0.25">
      <c r="A194" s="82" t="s">
        <v>148</v>
      </c>
      <c r="B194" s="94" t="s">
        <v>149</v>
      </c>
      <c r="C194" s="27" t="s">
        <v>37</v>
      </c>
      <c r="D194" s="88" t="s">
        <v>43</v>
      </c>
      <c r="E194" s="88" t="s">
        <v>150</v>
      </c>
      <c r="F194" s="26">
        <f t="shared" si="28"/>
        <v>4500</v>
      </c>
      <c r="G194" s="26">
        <f>SUM(G195:G197)</f>
        <v>4140</v>
      </c>
      <c r="H194" s="26">
        <f>SUM(H195:H197)</f>
        <v>360</v>
      </c>
      <c r="I194" s="33">
        <v>0</v>
      </c>
      <c r="J194" s="33">
        <v>0</v>
      </c>
      <c r="K194" s="81" t="s">
        <v>147</v>
      </c>
    </row>
    <row r="195" spans="1:11" ht="15" customHeight="1" x14ac:dyDescent="0.25">
      <c r="A195" s="83"/>
      <c r="B195" s="95"/>
      <c r="C195" s="29" t="s">
        <v>5</v>
      </c>
      <c r="D195" s="89"/>
      <c r="E195" s="89"/>
      <c r="F195" s="26">
        <f t="shared" si="28"/>
        <v>1500</v>
      </c>
      <c r="G195" s="26">
        <v>1380</v>
      </c>
      <c r="H195" s="33">
        <v>120</v>
      </c>
      <c r="I195" s="33">
        <v>0</v>
      </c>
      <c r="J195" s="33">
        <v>0</v>
      </c>
      <c r="K195" s="81"/>
    </row>
    <row r="196" spans="1:11" x14ac:dyDescent="0.25">
      <c r="A196" s="83"/>
      <c r="B196" s="95"/>
      <c r="C196" s="29" t="s">
        <v>6</v>
      </c>
      <c r="D196" s="89"/>
      <c r="E196" s="89"/>
      <c r="F196" s="26">
        <f t="shared" si="28"/>
        <v>1500</v>
      </c>
      <c r="G196" s="26">
        <v>1380</v>
      </c>
      <c r="H196" s="33">
        <v>120</v>
      </c>
      <c r="I196" s="33">
        <f>SUM(I197:I199)</f>
        <v>0</v>
      </c>
      <c r="J196" s="33">
        <f>SUM(J197:J199)</f>
        <v>0</v>
      </c>
      <c r="K196" s="81"/>
    </row>
    <row r="197" spans="1:11" x14ac:dyDescent="0.25">
      <c r="A197" s="83"/>
      <c r="B197" s="95"/>
      <c r="C197" s="29" t="s">
        <v>169</v>
      </c>
      <c r="D197" s="89"/>
      <c r="E197" s="89"/>
      <c r="F197" s="26">
        <f t="shared" si="28"/>
        <v>1500</v>
      </c>
      <c r="G197" s="26">
        <v>1380</v>
      </c>
      <c r="H197" s="33">
        <v>120</v>
      </c>
      <c r="I197" s="33">
        <f t="shared" ref="I197:J199" si="36">I115+I173</f>
        <v>0</v>
      </c>
      <c r="J197" s="33">
        <f t="shared" si="36"/>
        <v>0</v>
      </c>
      <c r="K197" s="81"/>
    </row>
    <row r="198" spans="1:11" ht="15" customHeight="1" x14ac:dyDescent="0.25">
      <c r="A198" s="82" t="s">
        <v>151</v>
      </c>
      <c r="B198" s="94" t="s">
        <v>234</v>
      </c>
      <c r="C198" s="27" t="s">
        <v>37</v>
      </c>
      <c r="D198" s="88" t="s">
        <v>43</v>
      </c>
      <c r="E198" s="88" t="s">
        <v>154</v>
      </c>
      <c r="F198" s="26">
        <f t="shared" si="28"/>
        <v>1875</v>
      </c>
      <c r="G198" s="26">
        <f>SUM(G199:G201)</f>
        <v>1725</v>
      </c>
      <c r="H198" s="26">
        <f>SUM(H199:H201)</f>
        <v>150</v>
      </c>
      <c r="I198" s="33">
        <f t="shared" si="36"/>
        <v>0</v>
      </c>
      <c r="J198" s="33">
        <f t="shared" si="36"/>
        <v>0</v>
      </c>
      <c r="K198" s="81" t="s">
        <v>147</v>
      </c>
    </row>
    <row r="199" spans="1:11" ht="15" customHeight="1" x14ac:dyDescent="0.25">
      <c r="A199" s="83"/>
      <c r="B199" s="95"/>
      <c r="C199" s="29" t="s">
        <v>5</v>
      </c>
      <c r="D199" s="89"/>
      <c r="E199" s="89"/>
      <c r="F199" s="26">
        <f t="shared" si="28"/>
        <v>625</v>
      </c>
      <c r="G199" s="26">
        <v>575</v>
      </c>
      <c r="H199" s="26">
        <v>50</v>
      </c>
      <c r="I199" s="33">
        <f t="shared" si="36"/>
        <v>0</v>
      </c>
      <c r="J199" s="33">
        <f t="shared" si="36"/>
        <v>0</v>
      </c>
      <c r="K199" s="81"/>
    </row>
    <row r="200" spans="1:11" x14ac:dyDescent="0.25">
      <c r="A200" s="83"/>
      <c r="B200" s="95"/>
      <c r="C200" s="29" t="s">
        <v>6</v>
      </c>
      <c r="D200" s="89"/>
      <c r="E200" s="89"/>
      <c r="F200" s="26">
        <f t="shared" si="28"/>
        <v>625</v>
      </c>
      <c r="G200" s="26">
        <v>575</v>
      </c>
      <c r="H200" s="26">
        <v>50</v>
      </c>
      <c r="I200" s="33">
        <f>SUM(I201:I203)</f>
        <v>0</v>
      </c>
      <c r="J200" s="33">
        <f>SUM(J201:J203)</f>
        <v>0</v>
      </c>
      <c r="K200" s="81"/>
    </row>
    <row r="201" spans="1:11" x14ac:dyDescent="0.25">
      <c r="A201" s="83"/>
      <c r="B201" s="117"/>
      <c r="C201" s="29" t="s">
        <v>169</v>
      </c>
      <c r="D201" s="89"/>
      <c r="E201" s="89"/>
      <c r="F201" s="26">
        <f t="shared" si="28"/>
        <v>625</v>
      </c>
      <c r="G201" s="26">
        <v>575</v>
      </c>
      <c r="H201" s="26">
        <v>50</v>
      </c>
      <c r="I201" s="33">
        <f t="shared" ref="I201:J201" si="37">I119+I177</f>
        <v>0</v>
      </c>
      <c r="J201" s="33">
        <f t="shared" si="37"/>
        <v>0</v>
      </c>
      <c r="K201" s="81"/>
    </row>
    <row r="202" spans="1:11" ht="15" customHeight="1" x14ac:dyDescent="0.25">
      <c r="A202" s="82" t="s">
        <v>153</v>
      </c>
      <c r="B202" s="94" t="s">
        <v>156</v>
      </c>
      <c r="C202" s="27" t="s">
        <v>37</v>
      </c>
      <c r="D202" s="88" t="s">
        <v>127</v>
      </c>
      <c r="E202" s="88" t="s">
        <v>157</v>
      </c>
      <c r="F202" s="30">
        <f t="shared" ref="F202:F205" si="38">G202+H202</f>
        <v>1875</v>
      </c>
      <c r="G202" s="30">
        <f>SUM(G203:G205)</f>
        <v>1725</v>
      </c>
      <c r="H202" s="30">
        <f>SUM(H203:H205)</f>
        <v>150</v>
      </c>
      <c r="I202" s="33">
        <f t="shared" ref="I202:J202" si="39">I120+I178</f>
        <v>0</v>
      </c>
      <c r="J202" s="33">
        <f t="shared" si="39"/>
        <v>0</v>
      </c>
      <c r="K202" s="81" t="s">
        <v>147</v>
      </c>
    </row>
    <row r="203" spans="1:11" ht="15" customHeight="1" x14ac:dyDescent="0.25">
      <c r="A203" s="83"/>
      <c r="B203" s="95"/>
      <c r="C203" s="29" t="s">
        <v>5</v>
      </c>
      <c r="D203" s="89"/>
      <c r="E203" s="89"/>
      <c r="F203" s="30">
        <f t="shared" si="38"/>
        <v>625</v>
      </c>
      <c r="G203" s="30">
        <v>575</v>
      </c>
      <c r="H203" s="30">
        <v>50</v>
      </c>
      <c r="I203" s="33">
        <f t="shared" ref="I203:J203" si="40">I121+I179</f>
        <v>0</v>
      </c>
      <c r="J203" s="33">
        <f t="shared" si="40"/>
        <v>0</v>
      </c>
      <c r="K203" s="81"/>
    </row>
    <row r="204" spans="1:11" x14ac:dyDescent="0.25">
      <c r="A204" s="83"/>
      <c r="B204" s="95"/>
      <c r="C204" s="29" t="s">
        <v>6</v>
      </c>
      <c r="D204" s="89"/>
      <c r="E204" s="89"/>
      <c r="F204" s="30">
        <f t="shared" si="38"/>
        <v>625</v>
      </c>
      <c r="G204" s="30">
        <v>575</v>
      </c>
      <c r="H204" s="30">
        <v>50</v>
      </c>
      <c r="I204" s="33">
        <f>SUM(I205:I207)</f>
        <v>0</v>
      </c>
      <c r="J204" s="33">
        <f>SUM(J205:J207)</f>
        <v>0</v>
      </c>
      <c r="K204" s="81"/>
    </row>
    <row r="205" spans="1:11" x14ac:dyDescent="0.25">
      <c r="A205" s="83"/>
      <c r="B205" s="95"/>
      <c r="C205" s="29" t="s">
        <v>169</v>
      </c>
      <c r="D205" s="89"/>
      <c r="E205" s="89"/>
      <c r="F205" s="30">
        <f t="shared" si="38"/>
        <v>625</v>
      </c>
      <c r="G205" s="30">
        <v>575</v>
      </c>
      <c r="H205" s="30">
        <v>50</v>
      </c>
      <c r="I205" s="33">
        <f t="shared" ref="I205:J205" si="41">I123+I181</f>
        <v>0</v>
      </c>
      <c r="J205" s="33">
        <f t="shared" si="41"/>
        <v>0</v>
      </c>
      <c r="K205" s="81"/>
    </row>
    <row r="206" spans="1:11" ht="15" customHeight="1" x14ac:dyDescent="0.25">
      <c r="A206" s="82" t="s">
        <v>155</v>
      </c>
      <c r="B206" s="94" t="s">
        <v>159</v>
      </c>
      <c r="C206" s="27" t="s">
        <v>37</v>
      </c>
      <c r="D206" s="88" t="s">
        <v>114</v>
      </c>
      <c r="E206" s="88" t="s">
        <v>160</v>
      </c>
      <c r="F206" s="30">
        <f t="shared" ref="F206:F217" si="42">G206+H206</f>
        <v>1875</v>
      </c>
      <c r="G206" s="30">
        <f>SUM(G207:G209)</f>
        <v>1725</v>
      </c>
      <c r="H206" s="30">
        <f>SUM(H207:H209)</f>
        <v>150</v>
      </c>
      <c r="I206" s="33">
        <f t="shared" ref="I206:J206" si="43">I124+I182</f>
        <v>0</v>
      </c>
      <c r="J206" s="33">
        <f t="shared" si="43"/>
        <v>0</v>
      </c>
      <c r="K206" s="81" t="s">
        <v>147</v>
      </c>
    </row>
    <row r="207" spans="1:11" ht="15" customHeight="1" x14ac:dyDescent="0.25">
      <c r="A207" s="83"/>
      <c r="B207" s="95"/>
      <c r="C207" s="29" t="s">
        <v>5</v>
      </c>
      <c r="D207" s="89"/>
      <c r="E207" s="89"/>
      <c r="F207" s="30">
        <f t="shared" si="42"/>
        <v>625</v>
      </c>
      <c r="G207" s="30">
        <v>575</v>
      </c>
      <c r="H207" s="30">
        <v>50</v>
      </c>
      <c r="I207" s="33">
        <f t="shared" ref="I207:J207" si="44">I125+I183</f>
        <v>0</v>
      </c>
      <c r="J207" s="33">
        <f t="shared" si="44"/>
        <v>0</v>
      </c>
      <c r="K207" s="81"/>
    </row>
    <row r="208" spans="1:11" x14ac:dyDescent="0.25">
      <c r="A208" s="83"/>
      <c r="B208" s="95"/>
      <c r="C208" s="29" t="s">
        <v>6</v>
      </c>
      <c r="D208" s="89"/>
      <c r="E208" s="89"/>
      <c r="F208" s="30">
        <f t="shared" si="42"/>
        <v>625</v>
      </c>
      <c r="G208" s="30">
        <v>575</v>
      </c>
      <c r="H208" s="30">
        <v>50</v>
      </c>
      <c r="I208" s="33">
        <f>SUM(I209:I211)</f>
        <v>0</v>
      </c>
      <c r="J208" s="33">
        <f>SUM(J209:J211)</f>
        <v>0</v>
      </c>
      <c r="K208" s="81"/>
    </row>
    <row r="209" spans="1:11" x14ac:dyDescent="0.25">
      <c r="A209" s="83"/>
      <c r="B209" s="95"/>
      <c r="C209" s="29" t="s">
        <v>169</v>
      </c>
      <c r="D209" s="89"/>
      <c r="E209" s="89"/>
      <c r="F209" s="30">
        <f t="shared" si="42"/>
        <v>625</v>
      </c>
      <c r="G209" s="30">
        <v>575</v>
      </c>
      <c r="H209" s="30">
        <v>50</v>
      </c>
      <c r="I209" s="33">
        <f t="shared" ref="I209:J209" si="45">I127+I185</f>
        <v>0</v>
      </c>
      <c r="J209" s="33">
        <f t="shared" si="45"/>
        <v>0</v>
      </c>
      <c r="K209" s="81"/>
    </row>
    <row r="210" spans="1:11" ht="27.75" customHeight="1" x14ac:dyDescent="0.25">
      <c r="A210" s="82" t="s">
        <v>158</v>
      </c>
      <c r="B210" s="94" t="s">
        <v>162</v>
      </c>
      <c r="C210" s="27" t="s">
        <v>37</v>
      </c>
      <c r="D210" s="88" t="s">
        <v>47</v>
      </c>
      <c r="E210" s="88" t="s">
        <v>163</v>
      </c>
      <c r="F210" s="30">
        <f t="shared" si="42"/>
        <v>1875</v>
      </c>
      <c r="G210" s="30">
        <f>SUM(G211:G213)</f>
        <v>1725</v>
      </c>
      <c r="H210" s="30">
        <f>SUM(H211:H213)</f>
        <v>150</v>
      </c>
      <c r="I210" s="33">
        <f t="shared" ref="I210:J210" si="46">I128+I186</f>
        <v>0</v>
      </c>
      <c r="J210" s="33">
        <f t="shared" si="46"/>
        <v>0</v>
      </c>
      <c r="K210" s="81" t="s">
        <v>164</v>
      </c>
    </row>
    <row r="211" spans="1:11" ht="15" customHeight="1" x14ac:dyDescent="0.25">
      <c r="A211" s="83"/>
      <c r="B211" s="95"/>
      <c r="C211" s="29" t="s">
        <v>5</v>
      </c>
      <c r="D211" s="89"/>
      <c r="E211" s="89"/>
      <c r="F211" s="30">
        <f t="shared" si="42"/>
        <v>625</v>
      </c>
      <c r="G211" s="30">
        <v>575</v>
      </c>
      <c r="H211" s="30">
        <v>50</v>
      </c>
      <c r="I211" s="33">
        <f t="shared" ref="I211:J211" si="47">I129+I187</f>
        <v>0</v>
      </c>
      <c r="J211" s="33">
        <f t="shared" si="47"/>
        <v>0</v>
      </c>
      <c r="K211" s="81"/>
    </row>
    <row r="212" spans="1:11" x14ac:dyDescent="0.25">
      <c r="A212" s="83"/>
      <c r="B212" s="95"/>
      <c r="C212" s="29" t="s">
        <v>6</v>
      </c>
      <c r="D212" s="89"/>
      <c r="E212" s="89"/>
      <c r="F212" s="30">
        <f t="shared" si="42"/>
        <v>625</v>
      </c>
      <c r="G212" s="30">
        <v>575</v>
      </c>
      <c r="H212" s="30">
        <v>50</v>
      </c>
      <c r="I212" s="65">
        <f t="shared" ref="I212:J213" si="48">I178-I205</f>
        <v>0</v>
      </c>
      <c r="J212" s="65">
        <f t="shared" si="48"/>
        <v>0</v>
      </c>
      <c r="K212" s="81"/>
    </row>
    <row r="213" spans="1:11" x14ac:dyDescent="0.25">
      <c r="A213" s="83"/>
      <c r="B213" s="95"/>
      <c r="C213" s="29" t="s">
        <v>169</v>
      </c>
      <c r="D213" s="89"/>
      <c r="E213" s="89"/>
      <c r="F213" s="30">
        <f t="shared" si="42"/>
        <v>625</v>
      </c>
      <c r="G213" s="30">
        <v>575</v>
      </c>
      <c r="H213" s="30">
        <v>50</v>
      </c>
      <c r="I213" s="65">
        <f t="shared" si="48"/>
        <v>0</v>
      </c>
      <c r="J213" s="65">
        <f t="shared" si="48"/>
        <v>0</v>
      </c>
      <c r="K213" s="81"/>
    </row>
    <row r="214" spans="1:11" ht="15" customHeight="1" x14ac:dyDescent="0.25">
      <c r="A214" s="82" t="s">
        <v>161</v>
      </c>
      <c r="B214" s="94" t="s">
        <v>165</v>
      </c>
      <c r="C214" s="27" t="s">
        <v>37</v>
      </c>
      <c r="D214" s="88" t="s">
        <v>38</v>
      </c>
      <c r="E214" s="88" t="s">
        <v>166</v>
      </c>
      <c r="F214" s="30">
        <f t="shared" si="42"/>
        <v>1875</v>
      </c>
      <c r="G214" s="30">
        <f>SUM(G215:G217)</f>
        <v>1725</v>
      </c>
      <c r="H214" s="30">
        <f>SUM(H215:H217)</f>
        <v>150</v>
      </c>
      <c r="I214" s="33">
        <f>SUM(I215:I217)</f>
        <v>0</v>
      </c>
      <c r="J214" s="33">
        <f>SUM(J215:J217)</f>
        <v>0</v>
      </c>
      <c r="K214" s="81" t="s">
        <v>147</v>
      </c>
    </row>
    <row r="215" spans="1:11" ht="15" customHeight="1" x14ac:dyDescent="0.25">
      <c r="A215" s="83"/>
      <c r="B215" s="95"/>
      <c r="C215" s="29" t="s">
        <v>5</v>
      </c>
      <c r="D215" s="89"/>
      <c r="E215" s="89"/>
      <c r="F215" s="30">
        <f t="shared" si="42"/>
        <v>625</v>
      </c>
      <c r="G215" s="30">
        <v>575</v>
      </c>
      <c r="H215" s="30">
        <v>50</v>
      </c>
      <c r="I215" s="33">
        <f t="shared" ref="I215:J215" si="49">I133+I191</f>
        <v>0</v>
      </c>
      <c r="J215" s="33">
        <f t="shared" si="49"/>
        <v>0</v>
      </c>
      <c r="K215" s="81"/>
    </row>
    <row r="216" spans="1:11" x14ac:dyDescent="0.25">
      <c r="A216" s="83"/>
      <c r="B216" s="95"/>
      <c r="C216" s="29" t="s">
        <v>6</v>
      </c>
      <c r="D216" s="89"/>
      <c r="E216" s="89"/>
      <c r="F216" s="30">
        <f t="shared" si="42"/>
        <v>625</v>
      </c>
      <c r="G216" s="30">
        <v>575</v>
      </c>
      <c r="H216" s="30">
        <v>50</v>
      </c>
      <c r="I216" s="33">
        <f t="shared" ref="I216:J216" si="50">I134+I192</f>
        <v>0</v>
      </c>
      <c r="J216" s="33">
        <f t="shared" si="50"/>
        <v>0</v>
      </c>
      <c r="K216" s="81"/>
    </row>
    <row r="217" spans="1:11" x14ac:dyDescent="0.25">
      <c r="A217" s="83"/>
      <c r="B217" s="95"/>
      <c r="C217" s="29" t="s">
        <v>169</v>
      </c>
      <c r="D217" s="89"/>
      <c r="E217" s="89"/>
      <c r="F217" s="30">
        <f t="shared" si="42"/>
        <v>625</v>
      </c>
      <c r="G217" s="30">
        <v>575</v>
      </c>
      <c r="H217" s="30">
        <v>50</v>
      </c>
      <c r="I217" s="33">
        <f t="shared" ref="I217:J217" si="51">I135+I193</f>
        <v>0</v>
      </c>
      <c r="J217" s="33">
        <f t="shared" si="51"/>
        <v>0</v>
      </c>
      <c r="K217" s="81"/>
    </row>
    <row r="218" spans="1:11" ht="30" customHeight="1" x14ac:dyDescent="0.25">
      <c r="A218" s="82" t="s">
        <v>224</v>
      </c>
      <c r="B218" s="85" t="s">
        <v>225</v>
      </c>
      <c r="C218" s="60" t="s">
        <v>37</v>
      </c>
      <c r="D218" s="88" t="s">
        <v>219</v>
      </c>
      <c r="E218" s="90" t="s">
        <v>251</v>
      </c>
      <c r="F218" s="30">
        <f t="shared" ref="F218:F237" si="52">G218+H218</f>
        <v>7500</v>
      </c>
      <c r="G218" s="30">
        <f>SUM(G219:G221)</f>
        <v>6900</v>
      </c>
      <c r="H218" s="30">
        <f>SUM(H219:H221)</f>
        <v>600</v>
      </c>
      <c r="I218" s="33">
        <f>SUM(I219:I221)</f>
        <v>0</v>
      </c>
      <c r="J218" s="33">
        <f>SUM(J219:J221)</f>
        <v>0</v>
      </c>
      <c r="K218" s="93"/>
    </row>
    <row r="219" spans="1:11" ht="15" customHeight="1" x14ac:dyDescent="0.25">
      <c r="A219" s="83"/>
      <c r="B219" s="86"/>
      <c r="C219" s="29" t="s">
        <v>5</v>
      </c>
      <c r="D219" s="89"/>
      <c r="E219" s="91"/>
      <c r="F219" s="28">
        <f t="shared" si="52"/>
        <v>2500</v>
      </c>
      <c r="G219" s="28">
        <f t="shared" ref="G219:H221" si="53">G223+G227+G231</f>
        <v>2300</v>
      </c>
      <c r="H219" s="28">
        <f t="shared" si="53"/>
        <v>200</v>
      </c>
      <c r="I219" s="33">
        <f t="shared" ref="I219:J219" si="54">I137+I195</f>
        <v>0</v>
      </c>
      <c r="J219" s="33">
        <f t="shared" si="54"/>
        <v>0</v>
      </c>
      <c r="K219" s="93"/>
    </row>
    <row r="220" spans="1:11" x14ac:dyDescent="0.25">
      <c r="A220" s="83"/>
      <c r="B220" s="86"/>
      <c r="C220" s="29" t="s">
        <v>6</v>
      </c>
      <c r="D220" s="89"/>
      <c r="E220" s="91"/>
      <c r="F220" s="28">
        <f t="shared" si="52"/>
        <v>2500</v>
      </c>
      <c r="G220" s="28">
        <f t="shared" si="53"/>
        <v>2300</v>
      </c>
      <c r="H220" s="28">
        <f t="shared" si="53"/>
        <v>200</v>
      </c>
      <c r="I220" s="33">
        <f t="shared" ref="I220:J220" si="55">I138+I196</f>
        <v>0</v>
      </c>
      <c r="J220" s="33">
        <f t="shared" si="55"/>
        <v>0</v>
      </c>
      <c r="K220" s="93"/>
    </row>
    <row r="221" spans="1:11" x14ac:dyDescent="0.25">
      <c r="A221" s="84"/>
      <c r="B221" s="87"/>
      <c r="C221" s="29" t="s">
        <v>169</v>
      </c>
      <c r="D221" s="89"/>
      <c r="E221" s="92"/>
      <c r="F221" s="28">
        <f t="shared" si="52"/>
        <v>2500</v>
      </c>
      <c r="G221" s="28">
        <f t="shared" si="53"/>
        <v>2300</v>
      </c>
      <c r="H221" s="28">
        <f t="shared" si="53"/>
        <v>200</v>
      </c>
      <c r="I221" s="33">
        <f t="shared" ref="I221:J221" si="56">I139+I197</f>
        <v>0</v>
      </c>
      <c r="J221" s="33">
        <f t="shared" si="56"/>
        <v>0</v>
      </c>
      <c r="K221" s="93"/>
    </row>
    <row r="222" spans="1:11" ht="15" customHeight="1" x14ac:dyDescent="0.25">
      <c r="A222" s="82" t="s">
        <v>226</v>
      </c>
      <c r="B222" s="94" t="s">
        <v>124</v>
      </c>
      <c r="C222" s="27" t="s">
        <v>37</v>
      </c>
      <c r="D222" s="88" t="s">
        <v>51</v>
      </c>
      <c r="E222" s="88" t="s">
        <v>125</v>
      </c>
      <c r="F222" s="26">
        <f t="shared" si="52"/>
        <v>3750</v>
      </c>
      <c r="G222" s="26">
        <f>SUM(G223:G225)</f>
        <v>3450</v>
      </c>
      <c r="H222" s="26">
        <f>SUM(H223:H225)</f>
        <v>300</v>
      </c>
      <c r="I222" s="33">
        <f>SUM(I223:I225)</f>
        <v>0</v>
      </c>
      <c r="J222" s="33">
        <f>SUM(J223:J225)</f>
        <v>0</v>
      </c>
      <c r="K222" s="81" t="s">
        <v>64</v>
      </c>
    </row>
    <row r="223" spans="1:11" ht="15" customHeight="1" x14ac:dyDescent="0.25">
      <c r="A223" s="83"/>
      <c r="B223" s="95"/>
      <c r="C223" s="29" t="s">
        <v>5</v>
      </c>
      <c r="D223" s="89"/>
      <c r="E223" s="89"/>
      <c r="F223" s="26">
        <f t="shared" si="52"/>
        <v>1250</v>
      </c>
      <c r="G223" s="26">
        <v>1150</v>
      </c>
      <c r="H223" s="26">
        <v>100</v>
      </c>
      <c r="I223" s="33">
        <f t="shared" ref="I223:J223" si="57">I141+I199</f>
        <v>0</v>
      </c>
      <c r="J223" s="33">
        <f t="shared" si="57"/>
        <v>0</v>
      </c>
      <c r="K223" s="81"/>
    </row>
    <row r="224" spans="1:11" x14ac:dyDescent="0.25">
      <c r="A224" s="83"/>
      <c r="B224" s="95"/>
      <c r="C224" s="29" t="s">
        <v>6</v>
      </c>
      <c r="D224" s="89"/>
      <c r="E224" s="89"/>
      <c r="F224" s="26">
        <f t="shared" si="52"/>
        <v>1250</v>
      </c>
      <c r="G224" s="30">
        <v>1150</v>
      </c>
      <c r="H224" s="30">
        <v>100</v>
      </c>
      <c r="I224" s="33">
        <f t="shared" ref="I224:J224" si="58">I142+I200</f>
        <v>0</v>
      </c>
      <c r="J224" s="33">
        <f t="shared" si="58"/>
        <v>0</v>
      </c>
      <c r="K224" s="81"/>
    </row>
    <row r="225" spans="1:11" x14ac:dyDescent="0.25">
      <c r="A225" s="83"/>
      <c r="B225" s="95"/>
      <c r="C225" s="29" t="s">
        <v>169</v>
      </c>
      <c r="D225" s="89"/>
      <c r="E225" s="89"/>
      <c r="F225" s="26">
        <f t="shared" si="52"/>
        <v>1250</v>
      </c>
      <c r="G225" s="30">
        <v>1150</v>
      </c>
      <c r="H225" s="30">
        <v>100</v>
      </c>
      <c r="I225" s="33">
        <f t="shared" ref="I225:J225" si="59">I143+I201</f>
        <v>0</v>
      </c>
      <c r="J225" s="33">
        <f t="shared" si="59"/>
        <v>0</v>
      </c>
      <c r="K225" s="81"/>
    </row>
    <row r="226" spans="1:11" x14ac:dyDescent="0.25">
      <c r="A226" s="82" t="s">
        <v>227</v>
      </c>
      <c r="B226" s="94" t="s">
        <v>152</v>
      </c>
      <c r="C226" s="27" t="s">
        <v>37</v>
      </c>
      <c r="D226" s="88" t="s">
        <v>51</v>
      </c>
      <c r="E226" s="88" t="s">
        <v>270</v>
      </c>
      <c r="F226" s="26">
        <f>G226+H226</f>
        <v>1875</v>
      </c>
      <c r="G226" s="26">
        <f>SUM(G227:G229)</f>
        <v>1725</v>
      </c>
      <c r="H226" s="26">
        <f>SUM(H227:H229)</f>
        <v>150</v>
      </c>
      <c r="I226" s="33">
        <f>SUM(I227:I229)</f>
        <v>0</v>
      </c>
      <c r="J226" s="33">
        <f>SUM(J227:J229)</f>
        <v>0</v>
      </c>
      <c r="K226" s="81" t="s">
        <v>147</v>
      </c>
    </row>
    <row r="227" spans="1:11" ht="15" customHeight="1" x14ac:dyDescent="0.25">
      <c r="A227" s="83"/>
      <c r="B227" s="95"/>
      <c r="C227" s="29" t="s">
        <v>5</v>
      </c>
      <c r="D227" s="89"/>
      <c r="E227" s="89"/>
      <c r="F227" s="30">
        <f t="shared" ref="F227:F229" si="60">G227+H227</f>
        <v>625</v>
      </c>
      <c r="G227" s="30">
        <v>575</v>
      </c>
      <c r="H227" s="30">
        <v>50</v>
      </c>
      <c r="I227" s="33">
        <f t="shared" ref="I227:J229" si="61">I145+I203</f>
        <v>0</v>
      </c>
      <c r="J227" s="33">
        <f t="shared" si="61"/>
        <v>0</v>
      </c>
      <c r="K227" s="81"/>
    </row>
    <row r="228" spans="1:11" x14ac:dyDescent="0.25">
      <c r="A228" s="83"/>
      <c r="B228" s="95"/>
      <c r="C228" s="29" t="s">
        <v>6</v>
      </c>
      <c r="D228" s="89"/>
      <c r="E228" s="89"/>
      <c r="F228" s="30">
        <f t="shared" si="60"/>
        <v>625</v>
      </c>
      <c r="G228" s="30">
        <v>575</v>
      </c>
      <c r="H228" s="30">
        <v>50</v>
      </c>
      <c r="I228" s="33">
        <f t="shared" si="61"/>
        <v>0</v>
      </c>
      <c r="J228" s="33">
        <f t="shared" si="61"/>
        <v>0</v>
      </c>
      <c r="K228" s="81"/>
    </row>
    <row r="229" spans="1:11" x14ac:dyDescent="0.25">
      <c r="A229" s="83"/>
      <c r="B229" s="95"/>
      <c r="C229" s="29" t="s">
        <v>169</v>
      </c>
      <c r="D229" s="89"/>
      <c r="E229" s="89"/>
      <c r="F229" s="30">
        <f t="shared" si="60"/>
        <v>625</v>
      </c>
      <c r="G229" s="30">
        <v>575</v>
      </c>
      <c r="H229" s="30">
        <v>50</v>
      </c>
      <c r="I229" s="33">
        <f t="shared" si="61"/>
        <v>0</v>
      </c>
      <c r="J229" s="33">
        <f t="shared" si="61"/>
        <v>0</v>
      </c>
      <c r="K229" s="81"/>
    </row>
    <row r="230" spans="1:11" ht="15" customHeight="1" x14ac:dyDescent="0.25">
      <c r="A230" s="82" t="s">
        <v>228</v>
      </c>
      <c r="B230" s="94" t="s">
        <v>229</v>
      </c>
      <c r="C230" s="27" t="s">
        <v>37</v>
      </c>
      <c r="D230" s="88" t="s">
        <v>51</v>
      </c>
      <c r="E230" s="88" t="s">
        <v>230</v>
      </c>
      <c r="F230" s="26">
        <f t="shared" si="52"/>
        <v>1875</v>
      </c>
      <c r="G230" s="26">
        <f>SUM(G231:G233)</f>
        <v>1725</v>
      </c>
      <c r="H230" s="26">
        <f>SUM(H231:H233)</f>
        <v>150</v>
      </c>
      <c r="I230" s="33">
        <f>SUM(I231:I233)</f>
        <v>0</v>
      </c>
      <c r="J230" s="33">
        <f>SUM(J231:J233)</f>
        <v>0</v>
      </c>
      <c r="K230" s="81" t="s">
        <v>64</v>
      </c>
    </row>
    <row r="231" spans="1:11" ht="15" customHeight="1" x14ac:dyDescent="0.25">
      <c r="A231" s="83"/>
      <c r="B231" s="95"/>
      <c r="C231" s="29" t="s">
        <v>5</v>
      </c>
      <c r="D231" s="89"/>
      <c r="E231" s="89"/>
      <c r="F231" s="30">
        <f t="shared" si="52"/>
        <v>625</v>
      </c>
      <c r="G231" s="30">
        <v>575</v>
      </c>
      <c r="H231" s="30">
        <v>50</v>
      </c>
      <c r="I231" s="33">
        <f t="shared" ref="I231:J233" si="62">I149+I207</f>
        <v>0</v>
      </c>
      <c r="J231" s="33">
        <f t="shared" si="62"/>
        <v>0</v>
      </c>
      <c r="K231" s="81"/>
    </row>
    <row r="232" spans="1:11" x14ac:dyDescent="0.25">
      <c r="A232" s="83"/>
      <c r="B232" s="95"/>
      <c r="C232" s="29" t="s">
        <v>6</v>
      </c>
      <c r="D232" s="89"/>
      <c r="E232" s="89"/>
      <c r="F232" s="30">
        <f t="shared" si="52"/>
        <v>625</v>
      </c>
      <c r="G232" s="30">
        <v>575</v>
      </c>
      <c r="H232" s="30">
        <v>50</v>
      </c>
      <c r="I232" s="33">
        <f t="shared" si="62"/>
        <v>0</v>
      </c>
      <c r="J232" s="33">
        <f t="shared" si="62"/>
        <v>0</v>
      </c>
      <c r="K232" s="81"/>
    </row>
    <row r="233" spans="1:11" x14ac:dyDescent="0.25">
      <c r="A233" s="83"/>
      <c r="B233" s="95"/>
      <c r="C233" s="29" t="s">
        <v>169</v>
      </c>
      <c r="D233" s="89"/>
      <c r="E233" s="89"/>
      <c r="F233" s="30">
        <f t="shared" si="52"/>
        <v>625</v>
      </c>
      <c r="G233" s="30">
        <v>575</v>
      </c>
      <c r="H233" s="30">
        <v>50</v>
      </c>
      <c r="I233" s="33">
        <f t="shared" si="62"/>
        <v>0</v>
      </c>
      <c r="J233" s="33">
        <f t="shared" si="62"/>
        <v>0</v>
      </c>
      <c r="K233" s="81"/>
    </row>
    <row r="234" spans="1:11" ht="15" customHeight="1" x14ac:dyDescent="0.25">
      <c r="A234" s="93" t="s">
        <v>167</v>
      </c>
      <c r="B234" s="93"/>
      <c r="C234" s="63" t="s">
        <v>37</v>
      </c>
      <c r="D234" s="88"/>
      <c r="E234" s="88"/>
      <c r="F234" s="61">
        <f>G234+H234</f>
        <v>99937.5</v>
      </c>
      <c r="G234" s="61">
        <f>SUM(G235:G237)</f>
        <v>91942.5</v>
      </c>
      <c r="H234" s="61">
        <f>SUM(H235:H237)</f>
        <v>7995</v>
      </c>
      <c r="I234" s="61">
        <f>SUM(I235:I237)</f>
        <v>0</v>
      </c>
      <c r="J234" s="61">
        <f>SUM(J235:J237)</f>
        <v>0</v>
      </c>
      <c r="K234" s="82"/>
    </row>
    <row r="235" spans="1:11" ht="15.75" customHeight="1" x14ac:dyDescent="0.25">
      <c r="A235" s="93"/>
      <c r="B235" s="93"/>
      <c r="C235" s="34" t="s">
        <v>5</v>
      </c>
      <c r="D235" s="89"/>
      <c r="E235" s="89"/>
      <c r="F235" s="61">
        <f>G235+H235</f>
        <v>33312.5</v>
      </c>
      <c r="G235" s="61">
        <f t="shared" ref="G235:H237" si="63">G11+G59+G95+G143</f>
        <v>30647.5</v>
      </c>
      <c r="H235" s="61">
        <f t="shared" si="63"/>
        <v>2665</v>
      </c>
      <c r="I235" s="61">
        <f t="shared" ref="I235:J237" si="64">I153+I211</f>
        <v>0</v>
      </c>
      <c r="J235" s="61">
        <f t="shared" si="64"/>
        <v>0</v>
      </c>
      <c r="K235" s="83"/>
    </row>
    <row r="236" spans="1:11" x14ac:dyDescent="0.25">
      <c r="A236" s="93"/>
      <c r="B236" s="93"/>
      <c r="C236" s="34" t="s">
        <v>6</v>
      </c>
      <c r="D236" s="89"/>
      <c r="E236" s="89"/>
      <c r="F236" s="61">
        <f>G236+H236</f>
        <v>33312.5</v>
      </c>
      <c r="G236" s="61">
        <f t="shared" si="63"/>
        <v>30647.5</v>
      </c>
      <c r="H236" s="61">
        <f t="shared" si="63"/>
        <v>2665</v>
      </c>
      <c r="I236" s="61">
        <f t="shared" si="64"/>
        <v>0</v>
      </c>
      <c r="J236" s="61">
        <f t="shared" si="64"/>
        <v>0</v>
      </c>
      <c r="K236" s="83"/>
    </row>
    <row r="237" spans="1:11" x14ac:dyDescent="0.25">
      <c r="A237" s="93"/>
      <c r="B237" s="93"/>
      <c r="C237" s="34" t="s">
        <v>169</v>
      </c>
      <c r="D237" s="122"/>
      <c r="E237" s="122"/>
      <c r="F237" s="61">
        <f t="shared" si="52"/>
        <v>33312.5</v>
      </c>
      <c r="G237" s="61">
        <f t="shared" si="63"/>
        <v>30647.5</v>
      </c>
      <c r="H237" s="61">
        <f t="shared" si="63"/>
        <v>2665</v>
      </c>
      <c r="I237" s="61">
        <f t="shared" si="64"/>
        <v>0</v>
      </c>
      <c r="J237" s="61">
        <f t="shared" si="64"/>
        <v>0</v>
      </c>
      <c r="K237" s="84"/>
    </row>
    <row r="239" spans="1:11" x14ac:dyDescent="0.25">
      <c r="A239" s="118" t="s">
        <v>168</v>
      </c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</row>
    <row r="240" spans="1:11" ht="18.75" hidden="1" x14ac:dyDescent="0.3">
      <c r="D240" s="35"/>
      <c r="E240" s="36"/>
      <c r="F240" s="37"/>
      <c r="G240" s="37"/>
      <c r="H240" s="37"/>
      <c r="K240" s="38"/>
    </row>
    <row r="241" spans="3:11" ht="15.75" hidden="1" x14ac:dyDescent="0.25">
      <c r="C241" s="27" t="s">
        <v>37</v>
      </c>
      <c r="D241" s="119" t="s">
        <v>51</v>
      </c>
      <c r="E241" s="36"/>
      <c r="F241" s="37"/>
      <c r="G241" s="37"/>
      <c r="H241" s="37"/>
      <c r="K241" s="38"/>
    </row>
    <row r="242" spans="3:11" ht="15.75" hidden="1" x14ac:dyDescent="0.25">
      <c r="C242" s="29" t="s">
        <v>4</v>
      </c>
      <c r="D242" s="120"/>
      <c r="E242" s="36"/>
      <c r="F242" s="37"/>
      <c r="G242" s="37"/>
      <c r="H242" s="37"/>
      <c r="K242" s="38"/>
    </row>
    <row r="243" spans="3:11" ht="15.75" hidden="1" x14ac:dyDescent="0.25">
      <c r="C243" s="29" t="s">
        <v>5</v>
      </c>
      <c r="D243" s="120"/>
      <c r="E243" s="36"/>
      <c r="F243" s="37"/>
      <c r="G243" s="37"/>
      <c r="H243" s="37"/>
      <c r="K243" s="38"/>
    </row>
    <row r="244" spans="3:11" ht="15.75" hidden="1" x14ac:dyDescent="0.25">
      <c r="C244" s="29" t="s">
        <v>6</v>
      </c>
      <c r="D244" s="120"/>
      <c r="E244" s="36"/>
      <c r="F244" s="37"/>
      <c r="G244" s="37"/>
      <c r="H244" s="37"/>
      <c r="K244" s="38"/>
    </row>
    <row r="245" spans="3:11" ht="15.75" hidden="1" x14ac:dyDescent="0.25">
      <c r="C245" s="29" t="s">
        <v>169</v>
      </c>
      <c r="D245" s="120"/>
      <c r="E245" s="36"/>
      <c r="F245" s="37"/>
      <c r="G245" s="37"/>
      <c r="H245" s="37"/>
      <c r="K245" s="38"/>
    </row>
    <row r="246" spans="3:11" ht="15.75" hidden="1" x14ac:dyDescent="0.25">
      <c r="C246" s="29" t="s">
        <v>170</v>
      </c>
      <c r="D246" s="121"/>
      <c r="E246" s="36"/>
      <c r="F246" s="37"/>
      <c r="G246" s="37"/>
      <c r="H246" s="37"/>
      <c r="K246" s="38"/>
    </row>
    <row r="247" spans="3:11" hidden="1" x14ac:dyDescent="0.25">
      <c r="F247" s="37"/>
      <c r="G247" s="37"/>
      <c r="H247" s="37"/>
    </row>
    <row r="248" spans="3:11" hidden="1" x14ac:dyDescent="0.25">
      <c r="C248" s="27" t="s">
        <v>37</v>
      </c>
      <c r="D248" s="119" t="s">
        <v>171</v>
      </c>
      <c r="E248" s="36"/>
      <c r="F248" s="37"/>
      <c r="G248" s="37"/>
      <c r="H248" s="37"/>
    </row>
    <row r="249" spans="3:11" hidden="1" x14ac:dyDescent="0.25">
      <c r="C249" s="29" t="s">
        <v>4</v>
      </c>
      <c r="D249" s="120"/>
      <c r="E249" s="36"/>
      <c r="F249" s="37"/>
      <c r="G249" s="37"/>
      <c r="H249" s="37"/>
    </row>
    <row r="250" spans="3:11" hidden="1" x14ac:dyDescent="0.25">
      <c r="C250" s="29" t="s">
        <v>5</v>
      </c>
      <c r="D250" s="120"/>
      <c r="E250" s="36"/>
      <c r="F250" s="37"/>
      <c r="G250" s="37"/>
      <c r="H250" s="37"/>
    </row>
    <row r="251" spans="3:11" hidden="1" x14ac:dyDescent="0.25">
      <c r="C251" s="29" t="s">
        <v>6</v>
      </c>
      <c r="D251" s="120"/>
      <c r="E251" s="36"/>
      <c r="F251" s="37"/>
      <c r="G251" s="37"/>
      <c r="H251" s="37"/>
    </row>
    <row r="252" spans="3:11" hidden="1" x14ac:dyDescent="0.25">
      <c r="C252" s="29" t="s">
        <v>169</v>
      </c>
      <c r="D252" s="120"/>
      <c r="E252" s="36"/>
      <c r="F252" s="37"/>
      <c r="G252" s="37"/>
      <c r="H252" s="37"/>
    </row>
    <row r="253" spans="3:11" hidden="1" x14ac:dyDescent="0.25">
      <c r="C253" s="29" t="s">
        <v>170</v>
      </c>
      <c r="D253" s="121"/>
      <c r="E253" s="36"/>
      <c r="F253" s="37"/>
      <c r="G253" s="37"/>
      <c r="H253" s="37"/>
    </row>
    <row r="254" spans="3:11" hidden="1" x14ac:dyDescent="0.25">
      <c r="F254" s="37"/>
      <c r="G254" s="37"/>
      <c r="H254" s="37"/>
    </row>
    <row r="255" spans="3:11" hidden="1" x14ac:dyDescent="0.25">
      <c r="F255" s="37"/>
      <c r="G255" s="37"/>
      <c r="H255" s="37"/>
    </row>
    <row r="256" spans="3:11" hidden="1" x14ac:dyDescent="0.25">
      <c r="F256" s="37"/>
      <c r="G256" s="37"/>
      <c r="H256" s="37"/>
    </row>
  </sheetData>
  <autoFilter ref="D1:D256"/>
  <mergeCells count="296">
    <mergeCell ref="A239:K239"/>
    <mergeCell ref="D241:D246"/>
    <mergeCell ref="D248:D253"/>
    <mergeCell ref="A234:B237"/>
    <mergeCell ref="D234:D237"/>
    <mergeCell ref="E234:E237"/>
    <mergeCell ref="K234:K237"/>
    <mergeCell ref="K206:K209"/>
    <mergeCell ref="A210:A213"/>
    <mergeCell ref="B210:B213"/>
    <mergeCell ref="D210:D213"/>
    <mergeCell ref="E210:E213"/>
    <mergeCell ref="K210:K213"/>
    <mergeCell ref="A214:A217"/>
    <mergeCell ref="B214:B217"/>
    <mergeCell ref="D214:D217"/>
    <mergeCell ref="E214:E217"/>
    <mergeCell ref="K214:K217"/>
    <mergeCell ref="E126:E129"/>
    <mergeCell ref="K126:K129"/>
    <mergeCell ref="A142:A145"/>
    <mergeCell ref="B142:B145"/>
    <mergeCell ref="D142:D145"/>
    <mergeCell ref="A190:A193"/>
    <mergeCell ref="B190:B193"/>
    <mergeCell ref="D190:D193"/>
    <mergeCell ref="E190:E193"/>
    <mergeCell ref="K190:K193"/>
    <mergeCell ref="E142:E145"/>
    <mergeCell ref="K142:K145"/>
    <mergeCell ref="A146:A149"/>
    <mergeCell ref="B146:B149"/>
    <mergeCell ref="D146:D149"/>
    <mergeCell ref="E146:E149"/>
    <mergeCell ref="K146:K149"/>
    <mergeCell ref="E170:E173"/>
    <mergeCell ref="A182:A185"/>
    <mergeCell ref="B182:B185"/>
    <mergeCell ref="D182:D185"/>
    <mergeCell ref="E182:E185"/>
    <mergeCell ref="A226:A229"/>
    <mergeCell ref="B230:B233"/>
    <mergeCell ref="D226:D229"/>
    <mergeCell ref="E226:E229"/>
    <mergeCell ref="K226:K229"/>
    <mergeCell ref="A230:A233"/>
    <mergeCell ref="D230:D233"/>
    <mergeCell ref="E230:E233"/>
    <mergeCell ref="K230:K233"/>
    <mergeCell ref="B226:B229"/>
    <mergeCell ref="A222:A225"/>
    <mergeCell ref="D222:D225"/>
    <mergeCell ref="K222:K225"/>
    <mergeCell ref="B222:B225"/>
    <mergeCell ref="E222:E225"/>
    <mergeCell ref="A162:A165"/>
    <mergeCell ref="B162:B165"/>
    <mergeCell ref="D162:D165"/>
    <mergeCell ref="E162:E165"/>
    <mergeCell ref="K162:K165"/>
    <mergeCell ref="A166:A169"/>
    <mergeCell ref="B166:B169"/>
    <mergeCell ref="D166:D169"/>
    <mergeCell ref="E166:E169"/>
    <mergeCell ref="K166:K169"/>
    <mergeCell ref="A170:A173"/>
    <mergeCell ref="B170:B173"/>
    <mergeCell ref="D170:D173"/>
    <mergeCell ref="A194:A197"/>
    <mergeCell ref="B194:B197"/>
    <mergeCell ref="D194:D197"/>
    <mergeCell ref="E194:E197"/>
    <mergeCell ref="K194:K197"/>
    <mergeCell ref="A198:A201"/>
    <mergeCell ref="A154:A157"/>
    <mergeCell ref="B154:B157"/>
    <mergeCell ref="D154:D157"/>
    <mergeCell ref="E154:E157"/>
    <mergeCell ref="K154:K157"/>
    <mergeCell ref="A158:A161"/>
    <mergeCell ref="B158:B161"/>
    <mergeCell ref="D158:D161"/>
    <mergeCell ref="E158:E161"/>
    <mergeCell ref="K158:K161"/>
    <mergeCell ref="A150:A153"/>
    <mergeCell ref="B150:B153"/>
    <mergeCell ref="D150:D153"/>
    <mergeCell ref="E150:E153"/>
    <mergeCell ref="K150:K153"/>
    <mergeCell ref="A122:A125"/>
    <mergeCell ref="B122:B125"/>
    <mergeCell ref="D122:D125"/>
    <mergeCell ref="E122:E125"/>
    <mergeCell ref="K122:K125"/>
    <mergeCell ref="A130:A133"/>
    <mergeCell ref="B130:B133"/>
    <mergeCell ref="D130:D133"/>
    <mergeCell ref="E130:E133"/>
    <mergeCell ref="K130:K133"/>
    <mergeCell ref="A134:A137"/>
    <mergeCell ref="B134:B137"/>
    <mergeCell ref="D134:D137"/>
    <mergeCell ref="E134:E137"/>
    <mergeCell ref="K134:K137"/>
    <mergeCell ref="A138:A141"/>
    <mergeCell ref="A126:A129"/>
    <mergeCell ref="B126:B129"/>
    <mergeCell ref="D126:D129"/>
    <mergeCell ref="A114:A117"/>
    <mergeCell ref="B114:B117"/>
    <mergeCell ref="D114:D117"/>
    <mergeCell ref="E114:E117"/>
    <mergeCell ref="K114:K117"/>
    <mergeCell ref="A118:A121"/>
    <mergeCell ref="B118:B121"/>
    <mergeCell ref="D118:D121"/>
    <mergeCell ref="E118:E121"/>
    <mergeCell ref="K118:K121"/>
    <mergeCell ref="A90:A93"/>
    <mergeCell ref="B90:B93"/>
    <mergeCell ref="D90:D93"/>
    <mergeCell ref="E90:E93"/>
    <mergeCell ref="K90:K93"/>
    <mergeCell ref="A86:A89"/>
    <mergeCell ref="B86:B89"/>
    <mergeCell ref="D86:D89"/>
    <mergeCell ref="E86:E89"/>
    <mergeCell ref="K86:K89"/>
    <mergeCell ref="A74:A77"/>
    <mergeCell ref="B74:B77"/>
    <mergeCell ref="D74:D77"/>
    <mergeCell ref="E74:E77"/>
    <mergeCell ref="K74:K77"/>
    <mergeCell ref="A78:A81"/>
    <mergeCell ref="B78:B81"/>
    <mergeCell ref="D78:D81"/>
    <mergeCell ref="E78:E81"/>
    <mergeCell ref="K78:K81"/>
    <mergeCell ref="K54:K57"/>
    <mergeCell ref="A58:A61"/>
    <mergeCell ref="B58:B61"/>
    <mergeCell ref="D58:D61"/>
    <mergeCell ref="E58:E61"/>
    <mergeCell ref="K58:K61"/>
    <mergeCell ref="K66:K69"/>
    <mergeCell ref="A70:A73"/>
    <mergeCell ref="B70:B73"/>
    <mergeCell ref="D70:D73"/>
    <mergeCell ref="E70:E73"/>
    <mergeCell ref="K70:K73"/>
    <mergeCell ref="A66:A69"/>
    <mergeCell ref="B66:B69"/>
    <mergeCell ref="D66:D69"/>
    <mergeCell ref="E66:E69"/>
    <mergeCell ref="A26:A29"/>
    <mergeCell ref="B26:B29"/>
    <mergeCell ref="D26:D29"/>
    <mergeCell ref="E26:E29"/>
    <mergeCell ref="K26:K29"/>
    <mergeCell ref="A30:A33"/>
    <mergeCell ref="B30:B33"/>
    <mergeCell ref="D30:D33"/>
    <mergeCell ref="E30:E33"/>
    <mergeCell ref="K30:K33"/>
    <mergeCell ref="K18:K21"/>
    <mergeCell ref="A22:A25"/>
    <mergeCell ref="B22:B25"/>
    <mergeCell ref="D22:D25"/>
    <mergeCell ref="E22:E25"/>
    <mergeCell ref="K22:K25"/>
    <mergeCell ref="A18:A21"/>
    <mergeCell ref="B18:B21"/>
    <mergeCell ref="D18:D21"/>
    <mergeCell ref="E18:E21"/>
    <mergeCell ref="G1:K3"/>
    <mergeCell ref="C5:H5"/>
    <mergeCell ref="A7:A8"/>
    <mergeCell ref="B7:B8"/>
    <mergeCell ref="C7:C8"/>
    <mergeCell ref="D7:D8"/>
    <mergeCell ref="E7:E8"/>
    <mergeCell ref="F7:H7"/>
    <mergeCell ref="K7:K8"/>
    <mergeCell ref="A94:A97"/>
    <mergeCell ref="B94:B97"/>
    <mergeCell ref="D94:D97"/>
    <mergeCell ref="E94:E97"/>
    <mergeCell ref="K94:K97"/>
    <mergeCell ref="E34:E37"/>
    <mergeCell ref="K34:K37"/>
    <mergeCell ref="B138:B141"/>
    <mergeCell ref="D138:D141"/>
    <mergeCell ref="E138:E141"/>
    <mergeCell ref="K138:K141"/>
    <mergeCell ref="A42:A45"/>
    <mergeCell ref="B42:B45"/>
    <mergeCell ref="D42:D45"/>
    <mergeCell ref="E42:E45"/>
    <mergeCell ref="K42:K45"/>
    <mergeCell ref="A38:A41"/>
    <mergeCell ref="B38:B41"/>
    <mergeCell ref="D38:D41"/>
    <mergeCell ref="E38:E41"/>
    <mergeCell ref="K38:K41"/>
    <mergeCell ref="A50:A53"/>
    <mergeCell ref="B50:B53"/>
    <mergeCell ref="D50:D53"/>
    <mergeCell ref="B10:B13"/>
    <mergeCell ref="A10:A13"/>
    <mergeCell ref="D10:D13"/>
    <mergeCell ref="E10:E13"/>
    <mergeCell ref="K10:K13"/>
    <mergeCell ref="K14:K17"/>
    <mergeCell ref="E14:E17"/>
    <mergeCell ref="D14:D17"/>
    <mergeCell ref="A14:A17"/>
    <mergeCell ref="B14:B17"/>
    <mergeCell ref="A82:A85"/>
    <mergeCell ref="B82:B85"/>
    <mergeCell ref="D82:D85"/>
    <mergeCell ref="E82:E85"/>
    <mergeCell ref="K82:K85"/>
    <mergeCell ref="A34:A37"/>
    <mergeCell ref="A46:A49"/>
    <mergeCell ref="B46:B49"/>
    <mergeCell ref="D46:D49"/>
    <mergeCell ref="E46:E49"/>
    <mergeCell ref="K46:K49"/>
    <mergeCell ref="A62:A65"/>
    <mergeCell ref="B62:B65"/>
    <mergeCell ref="D62:D65"/>
    <mergeCell ref="E62:E65"/>
    <mergeCell ref="K62:K65"/>
    <mergeCell ref="D34:D37"/>
    <mergeCell ref="B34:B37"/>
    <mergeCell ref="E50:E53"/>
    <mergeCell ref="K50:K53"/>
    <mergeCell ref="A54:A57"/>
    <mergeCell ref="B54:B57"/>
    <mergeCell ref="D54:D57"/>
    <mergeCell ref="E54:E57"/>
    <mergeCell ref="K98:K101"/>
    <mergeCell ref="E98:E101"/>
    <mergeCell ref="D98:D101"/>
    <mergeCell ref="B98:B101"/>
    <mergeCell ref="A98:A101"/>
    <mergeCell ref="A110:A113"/>
    <mergeCell ref="B110:B113"/>
    <mergeCell ref="D110:D113"/>
    <mergeCell ref="E110:E113"/>
    <mergeCell ref="K110:K113"/>
    <mergeCell ref="A106:A109"/>
    <mergeCell ref="B106:B109"/>
    <mergeCell ref="D106:D109"/>
    <mergeCell ref="E106:E109"/>
    <mergeCell ref="K106:K109"/>
    <mergeCell ref="A102:A105"/>
    <mergeCell ref="B102:B105"/>
    <mergeCell ref="D102:D105"/>
    <mergeCell ref="E102:E105"/>
    <mergeCell ref="K102:K105"/>
    <mergeCell ref="K170:K173"/>
    <mergeCell ref="A174:A177"/>
    <mergeCell ref="B174:B177"/>
    <mergeCell ref="D174:D177"/>
    <mergeCell ref="E174:E177"/>
    <mergeCell ref="K174:K177"/>
    <mergeCell ref="A178:A181"/>
    <mergeCell ref="B178:B181"/>
    <mergeCell ref="D178:D181"/>
    <mergeCell ref="E178:E181"/>
    <mergeCell ref="K178:K181"/>
    <mergeCell ref="K182:K185"/>
    <mergeCell ref="A186:A189"/>
    <mergeCell ref="B186:B189"/>
    <mergeCell ref="D186:D189"/>
    <mergeCell ref="E186:E189"/>
    <mergeCell ref="K186:K189"/>
    <mergeCell ref="A218:A221"/>
    <mergeCell ref="B218:B221"/>
    <mergeCell ref="D218:D221"/>
    <mergeCell ref="E218:E221"/>
    <mergeCell ref="K218:K221"/>
    <mergeCell ref="B198:B201"/>
    <mergeCell ref="D198:D201"/>
    <mergeCell ref="E198:E201"/>
    <mergeCell ref="K198:K201"/>
    <mergeCell ref="A202:A205"/>
    <mergeCell ref="B202:B205"/>
    <mergeCell ref="D202:D205"/>
    <mergeCell ref="E202:E205"/>
    <mergeCell ref="K202:K205"/>
    <mergeCell ref="A206:A209"/>
    <mergeCell ref="B206:B209"/>
    <mergeCell ref="D206:D209"/>
    <mergeCell ref="E206:E209"/>
  </mergeCells>
  <pageMargins left="0.51181102362204722" right="0.11811023622047245" top="0.74803149606299213" bottom="0.35433070866141736" header="0.31496062992125984" footer="0.31496062992125984"/>
  <pageSetup paperSize="9" scale="50" fitToHeight="4" orientation="landscape" horizontalDpi="4294967294" verticalDpi="4294967294" r:id="rId1"/>
  <headerFooter differentFirst="1">
    <oddHeader>&amp;C&amp;P</oddHeader>
  </headerFooter>
  <rowBreaks count="1" manualBreakCount="1">
    <brk id="11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BreakPreview" zoomScaleNormal="100" zoomScaleSheetLayoutView="100" workbookViewId="0">
      <selection activeCell="H29" sqref="H29"/>
    </sheetView>
  </sheetViews>
  <sheetFormatPr defaultRowHeight="15" x14ac:dyDescent="0.25"/>
  <cols>
    <col min="1" max="1" width="64.5703125" customWidth="1"/>
    <col min="2" max="2" width="27.28515625" customWidth="1"/>
    <col min="3" max="3" width="12.7109375" customWidth="1"/>
    <col min="4" max="4" width="11.85546875" customWidth="1"/>
    <col min="5" max="5" width="11.7109375" customWidth="1"/>
  </cols>
  <sheetData>
    <row r="1" spans="1:5" ht="15" customHeight="1" x14ac:dyDescent="0.25">
      <c r="B1" s="123" t="s">
        <v>254</v>
      </c>
      <c r="C1" s="123"/>
      <c r="D1" s="123"/>
      <c r="E1" s="123"/>
    </row>
    <row r="2" spans="1:5" ht="15" customHeight="1" x14ac:dyDescent="0.25">
      <c r="B2" s="123"/>
      <c r="C2" s="123"/>
      <c r="D2" s="123"/>
      <c r="E2" s="123"/>
    </row>
    <row r="3" spans="1:5" ht="39" customHeight="1" x14ac:dyDescent="0.25">
      <c r="B3" s="123"/>
      <c r="C3" s="123"/>
      <c r="D3" s="123"/>
      <c r="E3" s="123"/>
    </row>
    <row r="5" spans="1:5" ht="31.5" customHeight="1" x14ac:dyDescent="0.25">
      <c r="A5" s="124" t="s">
        <v>255</v>
      </c>
      <c r="B5" s="124"/>
      <c r="C5" s="124"/>
      <c r="D5" s="124"/>
      <c r="E5" s="124"/>
    </row>
    <row r="7" spans="1:5" ht="22.5" customHeight="1" x14ac:dyDescent="0.25">
      <c r="A7" s="39" t="s">
        <v>172</v>
      </c>
      <c r="B7" s="71" t="s">
        <v>256</v>
      </c>
      <c r="C7" s="73"/>
      <c r="D7" s="73"/>
      <c r="E7" s="73"/>
    </row>
    <row r="8" spans="1:5" ht="21" customHeight="1" x14ac:dyDescent="0.25">
      <c r="A8" s="40"/>
      <c r="B8" s="71"/>
      <c r="C8" s="1" t="s">
        <v>5</v>
      </c>
      <c r="D8" s="1" t="s">
        <v>6</v>
      </c>
      <c r="E8" s="1" t="s">
        <v>169</v>
      </c>
    </row>
    <row r="9" spans="1:5" x14ac:dyDescent="0.25">
      <c r="A9" s="41">
        <v>1</v>
      </c>
      <c r="B9" s="41">
        <v>2</v>
      </c>
      <c r="C9" s="41">
        <v>4</v>
      </c>
      <c r="D9" s="41">
        <v>5</v>
      </c>
      <c r="E9" s="41">
        <v>6</v>
      </c>
    </row>
    <row r="10" spans="1:5" x14ac:dyDescent="0.25">
      <c r="A10" s="8" t="s">
        <v>173</v>
      </c>
      <c r="B10" s="43">
        <f>SUM(C10:E10)</f>
        <v>99937.5</v>
      </c>
      <c r="C10" s="42">
        <f>SUM(C12:C15)</f>
        <v>33312.5</v>
      </c>
      <c r="D10" s="42">
        <f t="shared" ref="D10:E10" si="0">SUM(D12:D15)</f>
        <v>33312.5</v>
      </c>
      <c r="E10" s="42">
        <f t="shared" si="0"/>
        <v>33312.5</v>
      </c>
    </row>
    <row r="11" spans="1:5" x14ac:dyDescent="0.25">
      <c r="A11" s="8" t="s">
        <v>174</v>
      </c>
      <c r="C11" s="1"/>
      <c r="D11" s="1"/>
      <c r="E11" s="1"/>
    </row>
    <row r="12" spans="1:5" ht="30" customHeight="1" x14ac:dyDescent="0.25">
      <c r="A12" s="8" t="s">
        <v>175</v>
      </c>
      <c r="B12" s="43">
        <f>SUM(C12:E12)</f>
        <v>91942.5</v>
      </c>
      <c r="C12" s="43">
        <f>'Приложение 2'!G235</f>
        <v>30647.5</v>
      </c>
      <c r="D12" s="43">
        <f>'Приложение 2'!G236</f>
        <v>30647.5</v>
      </c>
      <c r="E12" s="43">
        <f>'Приложение 2'!G237</f>
        <v>30647.5</v>
      </c>
    </row>
    <row r="13" spans="1:5" ht="18.75" customHeight="1" x14ac:dyDescent="0.25">
      <c r="A13" s="8" t="s">
        <v>176</v>
      </c>
      <c r="B13" s="43">
        <f t="shared" ref="B13:B15" si="1">SUM(C13:E13)</f>
        <v>7995</v>
      </c>
      <c r="C13" s="44">
        <f>'Приложение 2'!H235</f>
        <v>2665</v>
      </c>
      <c r="D13" s="44">
        <f>'Приложение 2'!H236</f>
        <v>2665</v>
      </c>
      <c r="E13" s="44">
        <f>'Приложение 2'!H237</f>
        <v>2665</v>
      </c>
    </row>
    <row r="14" spans="1:5" ht="15.75" customHeight="1" x14ac:dyDescent="0.25">
      <c r="A14" s="8" t="s">
        <v>177</v>
      </c>
      <c r="B14" s="43">
        <f t="shared" si="1"/>
        <v>0</v>
      </c>
      <c r="C14" s="43">
        <f>'Приложение 2'!I235</f>
        <v>0</v>
      </c>
      <c r="D14" s="43">
        <f>'Приложение 2'!I236</f>
        <v>0</v>
      </c>
      <c r="E14" s="43">
        <f>'Приложение 2'!I237</f>
        <v>0</v>
      </c>
    </row>
    <row r="15" spans="1:5" ht="16.5" customHeight="1" x14ac:dyDescent="0.25">
      <c r="A15" s="8" t="s">
        <v>178</v>
      </c>
      <c r="B15" s="43">
        <f t="shared" si="1"/>
        <v>0</v>
      </c>
      <c r="C15" s="43">
        <f>'Приложение 2'!J235</f>
        <v>0</v>
      </c>
      <c r="D15" s="43">
        <f>'Приложение 2'!J236</f>
        <v>0</v>
      </c>
      <c r="E15" s="43">
        <f>'Приложение 2'!J237</f>
        <v>0</v>
      </c>
    </row>
    <row r="17" spans="1:5" x14ac:dyDescent="0.25">
      <c r="A17" s="66" t="s">
        <v>179</v>
      </c>
      <c r="B17" s="66"/>
      <c r="C17" s="66"/>
      <c r="D17" s="66"/>
      <c r="E17" s="66"/>
    </row>
  </sheetData>
  <mergeCells count="5">
    <mergeCell ref="B1:E3"/>
    <mergeCell ref="A5:E5"/>
    <mergeCell ref="B7:B8"/>
    <mergeCell ref="C7:E7"/>
    <mergeCell ref="A17:E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zoomScale="110" zoomScaleNormal="100" zoomScaleSheetLayoutView="110" workbookViewId="0">
      <selection activeCell="C5" sqref="C5"/>
    </sheetView>
  </sheetViews>
  <sheetFormatPr defaultRowHeight="15" x14ac:dyDescent="0.25"/>
  <cols>
    <col min="1" max="1" width="7" customWidth="1"/>
    <col min="2" max="2" width="38.42578125" customWidth="1"/>
    <col min="3" max="3" width="20.28515625" customWidth="1"/>
    <col min="4" max="4" width="18.42578125" customWidth="1"/>
    <col min="5" max="5" width="19.42578125" customWidth="1"/>
    <col min="6" max="6" width="27.140625" customWidth="1"/>
    <col min="7" max="7" width="25" customWidth="1"/>
    <col min="8" max="8" width="27.140625" customWidth="1"/>
    <col min="9" max="9" width="28.140625" customWidth="1"/>
    <col min="10" max="10" width="45.42578125" customWidth="1"/>
  </cols>
  <sheetData>
    <row r="1" spans="1:13" ht="15" customHeight="1" x14ac:dyDescent="0.25">
      <c r="H1" s="123" t="s">
        <v>268</v>
      </c>
      <c r="I1" s="123"/>
      <c r="J1" s="123"/>
      <c r="K1" s="45"/>
      <c r="L1" s="45"/>
      <c r="M1" s="46"/>
    </row>
    <row r="2" spans="1:13" ht="37.15" customHeight="1" x14ac:dyDescent="0.25">
      <c r="H2" s="123"/>
      <c r="I2" s="123"/>
      <c r="J2" s="123"/>
      <c r="K2" s="45"/>
      <c r="L2" s="45"/>
      <c r="M2" s="46"/>
    </row>
    <row r="3" spans="1:13" x14ac:dyDescent="0.25">
      <c r="H3" s="45"/>
      <c r="I3" s="45"/>
      <c r="J3" s="45"/>
      <c r="K3" s="45"/>
      <c r="L3" s="45"/>
    </row>
    <row r="4" spans="1:13" ht="30.75" customHeight="1" x14ac:dyDescent="0.25">
      <c r="C4" s="125" t="s">
        <v>269</v>
      </c>
      <c r="D4" s="125"/>
      <c r="E4" s="125"/>
      <c r="F4" s="125"/>
      <c r="G4" s="125"/>
      <c r="H4" s="125"/>
      <c r="I4" s="125"/>
    </row>
    <row r="6" spans="1:13" ht="41.25" customHeight="1" x14ac:dyDescent="0.25">
      <c r="A6" s="126" t="s">
        <v>22</v>
      </c>
      <c r="B6" s="126" t="s">
        <v>257</v>
      </c>
      <c r="C6" s="126" t="s">
        <v>258</v>
      </c>
      <c r="D6" s="126"/>
      <c r="E6" s="126"/>
      <c r="F6" s="126" t="s">
        <v>259</v>
      </c>
      <c r="G6" s="126" t="s">
        <v>260</v>
      </c>
      <c r="H6" s="126" t="s">
        <v>261</v>
      </c>
      <c r="I6" s="126" t="s">
        <v>262</v>
      </c>
      <c r="J6" s="126" t="s">
        <v>180</v>
      </c>
    </row>
    <row r="7" spans="1:13" ht="95.25" customHeight="1" x14ac:dyDescent="0.25">
      <c r="A7" s="126"/>
      <c r="B7" s="126"/>
      <c r="C7" s="47" t="s">
        <v>181</v>
      </c>
      <c r="D7" s="47" t="s">
        <v>182</v>
      </c>
      <c r="E7" s="47" t="s">
        <v>183</v>
      </c>
      <c r="F7" s="126"/>
      <c r="G7" s="126"/>
      <c r="H7" s="126"/>
      <c r="I7" s="126"/>
      <c r="J7" s="126"/>
    </row>
    <row r="8" spans="1:13" x14ac:dyDescent="0.25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</row>
    <row r="9" spans="1:13" x14ac:dyDescent="0.25">
      <c r="A9" s="1" t="s">
        <v>32</v>
      </c>
      <c r="B9" s="48" t="s">
        <v>184</v>
      </c>
      <c r="C9" s="43">
        <f>450+100</f>
        <v>550</v>
      </c>
      <c r="D9" s="43">
        <f>1150+5175</f>
        <v>6325</v>
      </c>
      <c r="E9" s="42">
        <f>C9+D9</f>
        <v>6875</v>
      </c>
      <c r="F9" s="49">
        <f>E9/$E$16*100</f>
        <v>20.637898686679172</v>
      </c>
      <c r="G9" s="43"/>
      <c r="H9" s="42">
        <f>E9</f>
        <v>6875</v>
      </c>
      <c r="I9" s="49">
        <f>H9/$H$16*100</f>
        <v>16.248153618906944</v>
      </c>
      <c r="J9" s="50"/>
    </row>
    <row r="10" spans="1:13" ht="54.6" customHeight="1" x14ac:dyDescent="0.25">
      <c r="A10" s="1" t="s">
        <v>65</v>
      </c>
      <c r="B10" s="48" t="s">
        <v>185</v>
      </c>
      <c r="C10" s="43">
        <f>300+50</f>
        <v>350</v>
      </c>
      <c r="D10" s="43">
        <f>3750+575</f>
        <v>4325</v>
      </c>
      <c r="E10" s="42">
        <f t="shared" ref="E10:E15" si="0">C10+D10</f>
        <v>4675</v>
      </c>
      <c r="F10" s="49">
        <f>E10/$E$16*100</f>
        <v>14.033771106941838</v>
      </c>
      <c r="G10" s="43"/>
      <c r="H10" s="42">
        <f>E10</f>
        <v>4675</v>
      </c>
      <c r="I10" s="49">
        <f>H10/$H$16*100</f>
        <v>11.048744460856721</v>
      </c>
      <c r="J10" s="1"/>
    </row>
    <row r="11" spans="1:13" ht="86.45" customHeight="1" x14ac:dyDescent="0.25">
      <c r="A11" s="1" t="s">
        <v>87</v>
      </c>
      <c r="B11" s="48" t="s">
        <v>186</v>
      </c>
      <c r="C11" s="51">
        <f>10+50</f>
        <v>60</v>
      </c>
      <c r="D11" s="51">
        <f>115+575</f>
        <v>690</v>
      </c>
      <c r="E11" s="52">
        <f t="shared" si="0"/>
        <v>750</v>
      </c>
      <c r="F11" s="49">
        <f>E11/$E$16*100</f>
        <v>2.2514071294559099</v>
      </c>
      <c r="G11" s="43" t="s">
        <v>187</v>
      </c>
      <c r="H11" s="42">
        <f>E11+4000</f>
        <v>4750</v>
      </c>
      <c r="I11" s="49">
        <f t="shared" ref="I11:I12" si="1">H11/$H$16*100</f>
        <v>11.225997045790251</v>
      </c>
      <c r="J11" s="53" t="s">
        <v>188</v>
      </c>
    </row>
    <row r="12" spans="1:13" ht="106.9" customHeight="1" x14ac:dyDescent="0.25">
      <c r="A12" s="1" t="s">
        <v>109</v>
      </c>
      <c r="B12" s="27" t="s">
        <v>189</v>
      </c>
      <c r="C12" s="54">
        <f>55+55</f>
        <v>110</v>
      </c>
      <c r="D12" s="54">
        <f>632.5+575</f>
        <v>1207.5</v>
      </c>
      <c r="E12" s="54">
        <f t="shared" si="0"/>
        <v>1317.5</v>
      </c>
      <c r="F12" s="49">
        <f>E12/$E$16*100</f>
        <v>3.9549718574108819</v>
      </c>
      <c r="G12" s="43" t="s">
        <v>266</v>
      </c>
      <c r="H12" s="44">
        <f>E12+3000</f>
        <v>4317.5</v>
      </c>
      <c r="I12" s="49">
        <f t="shared" si="1"/>
        <v>10.20384047267356</v>
      </c>
      <c r="J12" s="53" t="s">
        <v>190</v>
      </c>
    </row>
    <row r="13" spans="1:13" ht="111.75" customHeight="1" x14ac:dyDescent="0.25">
      <c r="A13" s="1" t="s">
        <v>191</v>
      </c>
      <c r="B13" s="27" t="s">
        <v>192</v>
      </c>
      <c r="C13" s="51">
        <f>320+50+50</f>
        <v>420</v>
      </c>
      <c r="D13" s="51">
        <f>3680+575+575</f>
        <v>4830</v>
      </c>
      <c r="E13" s="52">
        <f t="shared" si="0"/>
        <v>5250</v>
      </c>
      <c r="F13" s="49">
        <f>E13/$E$16*100</f>
        <v>15.75984990619137</v>
      </c>
      <c r="G13" s="43"/>
      <c r="H13" s="42">
        <f>E13</f>
        <v>5250</v>
      </c>
      <c r="I13" s="49">
        <f>H13/$H$16*100</f>
        <v>12.407680945347121</v>
      </c>
      <c r="J13" s="53"/>
    </row>
    <row r="14" spans="1:13" ht="111.75" customHeight="1" x14ac:dyDescent="0.25">
      <c r="A14" s="1" t="s">
        <v>193</v>
      </c>
      <c r="B14" s="27" t="s">
        <v>264</v>
      </c>
      <c r="C14" s="43">
        <f>1160+120-305</f>
        <v>975</v>
      </c>
      <c r="D14" s="51">
        <f>13340+1380-3750</f>
        <v>10970</v>
      </c>
      <c r="E14" s="52">
        <f t="shared" si="0"/>
        <v>11945</v>
      </c>
      <c r="F14" s="49">
        <f t="shared" ref="F14:F15" si="2">E14/$E$16*100</f>
        <v>35.85741088180113</v>
      </c>
      <c r="G14" s="43"/>
      <c r="H14" s="42">
        <f>E14</f>
        <v>11945</v>
      </c>
      <c r="I14" s="49">
        <f>H14/$H$16*100</f>
        <v>28.23042836041359</v>
      </c>
      <c r="J14" s="53"/>
    </row>
    <row r="15" spans="1:13" ht="102.6" customHeight="1" x14ac:dyDescent="0.25">
      <c r="A15" s="1" t="s">
        <v>263</v>
      </c>
      <c r="B15" s="27" t="s">
        <v>265</v>
      </c>
      <c r="C15" s="43">
        <v>200</v>
      </c>
      <c r="D15" s="43">
        <v>2300</v>
      </c>
      <c r="E15" s="52">
        <f t="shared" si="0"/>
        <v>2500</v>
      </c>
      <c r="F15" s="49">
        <f t="shared" si="2"/>
        <v>7.5046904315197001</v>
      </c>
      <c r="G15" s="43" t="s">
        <v>267</v>
      </c>
      <c r="H15" s="42">
        <f>E15+2000</f>
        <v>4500</v>
      </c>
      <c r="I15" s="49">
        <f>H15/$H$16*100</f>
        <v>10.635155096011816</v>
      </c>
      <c r="J15" s="53" t="s">
        <v>194</v>
      </c>
    </row>
    <row r="16" spans="1:13" x14ac:dyDescent="0.25">
      <c r="A16" s="10"/>
      <c r="B16" s="1" t="s">
        <v>195</v>
      </c>
      <c r="C16" s="43">
        <f>SUM(C9:C15)</f>
        <v>2665</v>
      </c>
      <c r="D16" s="43">
        <f t="shared" ref="D16:E16" si="3">SUM(D9:D15)</f>
        <v>30647.5</v>
      </c>
      <c r="E16" s="43">
        <f t="shared" si="3"/>
        <v>33312.5</v>
      </c>
      <c r="F16" s="49">
        <f>SUM(F9:F13)</f>
        <v>56.637898686679172</v>
      </c>
      <c r="G16" s="43"/>
      <c r="H16" s="42">
        <f>SUM(H9:H15)</f>
        <v>42312.5</v>
      </c>
      <c r="I16" s="49">
        <f>SUM(I9:I15)</f>
        <v>100.00000000000001</v>
      </c>
      <c r="J16" s="8"/>
    </row>
    <row r="17" spans="1:10" x14ac:dyDescent="0.25">
      <c r="D17" s="55"/>
      <c r="E17" s="56"/>
    </row>
    <row r="18" spans="1:10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</row>
    <row r="20" spans="1:10" x14ac:dyDescent="0.25">
      <c r="A20" s="66" t="s">
        <v>21</v>
      </c>
      <c r="B20" s="66"/>
      <c r="C20" s="66"/>
      <c r="D20" s="66"/>
      <c r="E20" s="66"/>
      <c r="F20" s="66"/>
      <c r="G20" s="66"/>
      <c r="H20" s="66"/>
      <c r="I20" s="66"/>
      <c r="J20" s="66"/>
    </row>
  </sheetData>
  <mergeCells count="12">
    <mergeCell ref="A18:J18"/>
    <mergeCell ref="A20:J20"/>
    <mergeCell ref="H1:J2"/>
    <mergeCell ref="C4:I4"/>
    <mergeCell ref="A6:A7"/>
    <mergeCell ref="B6:B7"/>
    <mergeCell ref="C6:E6"/>
    <mergeCell ref="F6:F7"/>
    <mergeCell ref="G6:G7"/>
    <mergeCell ref="H6:H7"/>
    <mergeCell ref="I6:I7"/>
    <mergeCell ref="J6:J7"/>
  </mergeCells>
  <pageMargins left="0.70866141732283472" right="0.70866141732283472" top="0.74803149606299213" bottom="0.55118110236220474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'Приложение 2'!Заголовки_для_печати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Никифорова Анастасия Степановна</dc:creator>
  <cp:lastModifiedBy>Никифорова Анастасия Степановна</cp:lastModifiedBy>
  <cp:lastPrinted>2020-04-30T14:25:59Z</cp:lastPrinted>
  <dcterms:created xsi:type="dcterms:W3CDTF">2020-04-29T13:26:26Z</dcterms:created>
  <dcterms:modified xsi:type="dcterms:W3CDTF">2020-04-30T15:43:20Z</dcterms:modified>
</cp:coreProperties>
</file>